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_CR Project\projekce\P2018-097_TSK_Malešická_3_etapa_PDPS\PDPS\kalkulace\"/>
    </mc:Choice>
  </mc:AlternateContent>
  <xr:revisionPtr revIDLastSave="0" documentId="13_ncr:1_{F00B14FF-9F1C-429D-93F7-E7AE42B30D1A}" xr6:coauthVersionLast="43" xr6:coauthVersionMax="43" xr10:uidLastSave="{00000000-0000-0000-0000-000000000000}"/>
  <bookViews>
    <workbookView xWindow="28680" yWindow="-120" windowWidth="29040" windowHeight="15840" xr2:uid="{00000000-000D-0000-FFFF-FFFF00000000}"/>
  </bookViews>
  <sheets>
    <sheet name="Rekapitulace stavby" sheetId="1" r:id="rId1"/>
    <sheet name="SO.4.101 - Přeložka veřej..." sheetId="2" r:id="rId2"/>
    <sheet name="So.4.102 - Veřejná kanali..." sheetId="3" r:id="rId3"/>
    <sheet name="SO.4.105 - Komunikace Mal..." sheetId="4" r:id="rId4"/>
    <sheet name="SO.10.107 - Zeleň a mobiliář" sheetId="5" r:id="rId5"/>
    <sheet name="SO.180 - Dopravně-inženýr..." sheetId="6" r:id="rId6"/>
    <sheet name="VRN - Vedlejší rozpočtové..." sheetId="7" r:id="rId7"/>
  </sheets>
  <definedNames>
    <definedName name="_xlnm._FilterDatabase" localSheetId="4" hidden="1">'SO.10.107 - Zeleň a mobiliář'!$C$125:$K$205</definedName>
    <definedName name="_xlnm._FilterDatabase" localSheetId="5" hidden="1">'SO.180 - Dopravně-inženýr...'!$C$117:$K$196</definedName>
    <definedName name="_xlnm._FilterDatabase" localSheetId="1" hidden="1">'SO.4.101 - Přeložka veřej...'!$C$123:$K$318</definedName>
    <definedName name="_xlnm._FilterDatabase" localSheetId="2" hidden="1">'So.4.102 - Veřejná kanali...'!$C$122:$K$301</definedName>
    <definedName name="_xlnm._FilterDatabase" localSheetId="3" hidden="1">'SO.4.105 - Komunikace Mal...'!$C$147:$K$690</definedName>
    <definedName name="_xlnm._FilterDatabase" localSheetId="6" hidden="1">'VRN - Vedlejší rozpočtové...'!$C$118:$K$140</definedName>
    <definedName name="_xlnm.Print_Titles" localSheetId="0">'Rekapitulace stavby'!$92:$92</definedName>
    <definedName name="_xlnm.Print_Titles" localSheetId="4">'SO.10.107 - Zeleň a mobiliář'!$125:$125</definedName>
    <definedName name="_xlnm.Print_Titles" localSheetId="5">'SO.180 - Dopravně-inženýr...'!$117:$117</definedName>
    <definedName name="_xlnm.Print_Titles" localSheetId="1">'SO.4.101 - Přeložka veřej...'!$123:$123</definedName>
    <definedName name="_xlnm.Print_Titles" localSheetId="2">'So.4.102 - Veřejná kanali...'!$122:$122</definedName>
    <definedName name="_xlnm.Print_Titles" localSheetId="3">'SO.4.105 - Komunikace Mal...'!$147:$147</definedName>
    <definedName name="_xlnm.Print_Titles" localSheetId="6">'VRN - Vedlejší rozpočtové...'!$118:$118</definedName>
    <definedName name="_xlnm.Print_Area" localSheetId="0">'Rekapitulace stavby'!$D$4:$AO$76,'Rekapitulace stavby'!$C$82:$AQ$101</definedName>
    <definedName name="_xlnm.Print_Area" localSheetId="4">'SO.10.107 - Zeleň a mobiliář'!$C$4:$J$76,'SO.10.107 - Zeleň a mobiliář'!$C$82:$J$107,'SO.10.107 - Zeleň a mobiliář'!$C$113:$K$205</definedName>
    <definedName name="_xlnm.Print_Area" localSheetId="5">'SO.180 - Dopravně-inženýr...'!$C$4:$J$76,'SO.180 - Dopravně-inženýr...'!$C$82:$J$99,'SO.180 - Dopravně-inženýr...'!$C$105:$K$196</definedName>
    <definedName name="_xlnm.Print_Area" localSheetId="1">'SO.4.101 - Přeložka veřej...'!$C$4:$J$76,'SO.4.101 - Přeložka veřej...'!$C$82:$J$105,'SO.4.101 - Přeložka veřej...'!$C$111:$K$318</definedName>
    <definedName name="_xlnm.Print_Area" localSheetId="2">'So.4.102 - Veřejná kanali...'!$C$4:$J$76,'So.4.102 - Veřejná kanali...'!$C$82:$J$104,'So.4.102 - Veřejná kanali...'!$C$110:$K$301</definedName>
    <definedName name="_xlnm.Print_Area" localSheetId="3">'SO.4.105 - Komunikace Mal...'!$C$4:$J$76,'SO.4.105 - Komunikace Mal...'!$C$82:$J$129,'SO.4.105 - Komunikace Mal...'!$C$135:$K$690</definedName>
    <definedName name="_xlnm.Print_Area" localSheetId="6">'VRN - Vedlejší rozpočtové...'!$C$4:$J$76,'VRN - Vedlejší rozpočtové...'!$C$82:$J$100,'VRN - Vedlejší rozpočtové...'!$C$106:$K$140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7" l="1"/>
  <c r="J36" i="7"/>
  <c r="AY100" i="1"/>
  <c r="J35" i="7"/>
  <c r="AX100" i="1"/>
  <c r="BI140" i="7"/>
  <c r="BH140" i="7"/>
  <c r="BG140" i="7"/>
  <c r="BF140" i="7"/>
  <c r="T140" i="7"/>
  <c r="R140" i="7"/>
  <c r="P140" i="7"/>
  <c r="BK140" i="7"/>
  <c r="J140" i="7"/>
  <c r="BE140" i="7"/>
  <c r="BI139" i="7"/>
  <c r="BH139" i="7"/>
  <c r="BG139" i="7"/>
  <c r="BF139" i="7"/>
  <c r="T139" i="7"/>
  <c r="R139" i="7"/>
  <c r="P139" i="7"/>
  <c r="BK139" i="7"/>
  <c r="J139" i="7"/>
  <c r="BE139" i="7" s="1"/>
  <c r="BI138" i="7"/>
  <c r="BH138" i="7"/>
  <c r="BG138" i="7"/>
  <c r="BF138" i="7"/>
  <c r="T138" i="7"/>
  <c r="R138" i="7"/>
  <c r="R136" i="7" s="1"/>
  <c r="P138" i="7"/>
  <c r="P136" i="7" s="1"/>
  <c r="BK138" i="7"/>
  <c r="J138" i="7"/>
  <c r="BE138" i="7"/>
  <c r="BI137" i="7"/>
  <c r="BH137" i="7"/>
  <c r="BG137" i="7"/>
  <c r="BF137" i="7"/>
  <c r="T137" i="7"/>
  <c r="T136" i="7" s="1"/>
  <c r="R137" i="7"/>
  <c r="P137" i="7"/>
  <c r="BK137" i="7"/>
  <c r="BK136" i="7" s="1"/>
  <c r="J136" i="7" s="1"/>
  <c r="J99" i="7" s="1"/>
  <c r="J137" i="7"/>
  <c r="BE137" i="7" s="1"/>
  <c r="BI135" i="7"/>
  <c r="BH135" i="7"/>
  <c r="BG135" i="7"/>
  <c r="BF135" i="7"/>
  <c r="T135" i="7"/>
  <c r="R135" i="7"/>
  <c r="P135" i="7"/>
  <c r="BK135" i="7"/>
  <c r="J135" i="7"/>
  <c r="BE135" i="7"/>
  <c r="BI134" i="7"/>
  <c r="BH134" i="7"/>
  <c r="BG134" i="7"/>
  <c r="BF134" i="7"/>
  <c r="T134" i="7"/>
  <c r="R134" i="7"/>
  <c r="P134" i="7"/>
  <c r="BK134" i="7"/>
  <c r="J134" i="7"/>
  <c r="BE134" i="7" s="1"/>
  <c r="BI133" i="7"/>
  <c r="BH133" i="7"/>
  <c r="BG133" i="7"/>
  <c r="BF133" i="7"/>
  <c r="T133" i="7"/>
  <c r="R133" i="7"/>
  <c r="P133" i="7"/>
  <c r="BK133" i="7"/>
  <c r="J133" i="7"/>
  <c r="BE133" i="7" s="1"/>
  <c r="BI132" i="7"/>
  <c r="BH132" i="7"/>
  <c r="BG132" i="7"/>
  <c r="BF132" i="7"/>
  <c r="T132" i="7"/>
  <c r="R132" i="7"/>
  <c r="P132" i="7"/>
  <c r="BK132" i="7"/>
  <c r="J132" i="7"/>
  <c r="BE132" i="7"/>
  <c r="BI131" i="7"/>
  <c r="BH131" i="7"/>
  <c r="BG131" i="7"/>
  <c r="BF131" i="7"/>
  <c r="T131" i="7"/>
  <c r="R131" i="7"/>
  <c r="P131" i="7"/>
  <c r="BK131" i="7"/>
  <c r="J131" i="7"/>
  <c r="BE131" i="7"/>
  <c r="BI130" i="7"/>
  <c r="BH130" i="7"/>
  <c r="BG130" i="7"/>
  <c r="BF130" i="7"/>
  <c r="T130" i="7"/>
  <c r="R130" i="7"/>
  <c r="P130" i="7"/>
  <c r="BK130" i="7"/>
  <c r="J130" i="7"/>
  <c r="BE130" i="7"/>
  <c r="BI129" i="7"/>
  <c r="BH129" i="7"/>
  <c r="BG129" i="7"/>
  <c r="BF129" i="7"/>
  <c r="T129" i="7"/>
  <c r="R129" i="7"/>
  <c r="P129" i="7"/>
  <c r="BK129" i="7"/>
  <c r="J129" i="7"/>
  <c r="BE129" i="7" s="1"/>
  <c r="BI128" i="7"/>
  <c r="BH128" i="7"/>
  <c r="BG128" i="7"/>
  <c r="BF128" i="7"/>
  <c r="T128" i="7"/>
  <c r="R128" i="7"/>
  <c r="P128" i="7"/>
  <c r="BK128" i="7"/>
  <c r="J128" i="7"/>
  <c r="BE128" i="7" s="1"/>
  <c r="BI127" i="7"/>
  <c r="BH127" i="7"/>
  <c r="BG127" i="7"/>
  <c r="BF127" i="7"/>
  <c r="T127" i="7"/>
  <c r="R127" i="7"/>
  <c r="P127" i="7"/>
  <c r="BK127" i="7"/>
  <c r="J127" i="7"/>
  <c r="BE127" i="7"/>
  <c r="BI126" i="7"/>
  <c r="BH126" i="7"/>
  <c r="BG126" i="7"/>
  <c r="BF126" i="7"/>
  <c r="T126" i="7"/>
  <c r="R126" i="7"/>
  <c r="P126" i="7"/>
  <c r="BK126" i="7"/>
  <c r="J126" i="7"/>
  <c r="BE126" i="7"/>
  <c r="BI125" i="7"/>
  <c r="BH125" i="7"/>
  <c r="BG125" i="7"/>
  <c r="BF125" i="7"/>
  <c r="T125" i="7"/>
  <c r="R125" i="7"/>
  <c r="P125" i="7"/>
  <c r="BK125" i="7"/>
  <c r="J125" i="7"/>
  <c r="BE125" i="7" s="1"/>
  <c r="BI124" i="7"/>
  <c r="BH124" i="7"/>
  <c r="BG124" i="7"/>
  <c r="BF124" i="7"/>
  <c r="T124" i="7"/>
  <c r="R124" i="7"/>
  <c r="P124" i="7"/>
  <c r="BK124" i="7"/>
  <c r="J124" i="7"/>
  <c r="BE124" i="7" s="1"/>
  <c r="BI123" i="7"/>
  <c r="BH123" i="7"/>
  <c r="BG123" i="7"/>
  <c r="BF123" i="7"/>
  <c r="T123" i="7"/>
  <c r="R123" i="7"/>
  <c r="P123" i="7"/>
  <c r="BK123" i="7"/>
  <c r="J123" i="7"/>
  <c r="BE123" i="7"/>
  <c r="BI122" i="7"/>
  <c r="F37" i="7" s="1"/>
  <c r="BD100" i="1" s="1"/>
  <c r="BH122" i="7"/>
  <c r="BG122" i="7"/>
  <c r="BF122" i="7"/>
  <c r="J34" i="7" s="1"/>
  <c r="AW100" i="1" s="1"/>
  <c r="T122" i="7"/>
  <c r="R122" i="7"/>
  <c r="P122" i="7"/>
  <c r="BK122" i="7"/>
  <c r="J122" i="7"/>
  <c r="BE122" i="7" s="1"/>
  <c r="J116" i="7"/>
  <c r="J115" i="7"/>
  <c r="F115" i="7"/>
  <c r="F113" i="7"/>
  <c r="E111" i="7"/>
  <c r="J92" i="7"/>
  <c r="J91" i="7"/>
  <c r="F91" i="7"/>
  <c r="F89" i="7"/>
  <c r="E87" i="7"/>
  <c r="J18" i="7"/>
  <c r="E18" i="7"/>
  <c r="F92" i="7" s="1"/>
  <c r="F116" i="7"/>
  <c r="J17" i="7"/>
  <c r="J12" i="7"/>
  <c r="J113" i="7" s="1"/>
  <c r="E7" i="7"/>
  <c r="E109" i="7" s="1"/>
  <c r="J37" i="6"/>
  <c r="J36" i="6"/>
  <c r="AY99" i="1"/>
  <c r="J35" i="6"/>
  <c r="AX99" i="1"/>
  <c r="BI194" i="6"/>
  <c r="BH194" i="6"/>
  <c r="BG194" i="6"/>
  <c r="BF194" i="6"/>
  <c r="T194" i="6"/>
  <c r="R194" i="6"/>
  <c r="P194" i="6"/>
  <c r="BK194" i="6"/>
  <c r="J194" i="6"/>
  <c r="BE194" i="6" s="1"/>
  <c r="BI191" i="6"/>
  <c r="BH191" i="6"/>
  <c r="BG191" i="6"/>
  <c r="BF191" i="6"/>
  <c r="T191" i="6"/>
  <c r="R191" i="6"/>
  <c r="P191" i="6"/>
  <c r="BK191" i="6"/>
  <c r="J191" i="6"/>
  <c r="BE191" i="6" s="1"/>
  <c r="BI188" i="6"/>
  <c r="BH188" i="6"/>
  <c r="BG188" i="6"/>
  <c r="BF188" i="6"/>
  <c r="T188" i="6"/>
  <c r="R188" i="6"/>
  <c r="P188" i="6"/>
  <c r="BK188" i="6"/>
  <c r="J188" i="6"/>
  <c r="BE188" i="6"/>
  <c r="BI185" i="6"/>
  <c r="BH185" i="6"/>
  <c r="BG185" i="6"/>
  <c r="BF185" i="6"/>
  <c r="T185" i="6"/>
  <c r="R185" i="6"/>
  <c r="P185" i="6"/>
  <c r="BK185" i="6"/>
  <c r="J185" i="6"/>
  <c r="BE185" i="6"/>
  <c r="BI179" i="6"/>
  <c r="BH179" i="6"/>
  <c r="BG179" i="6"/>
  <c r="BF179" i="6"/>
  <c r="T179" i="6"/>
  <c r="R179" i="6"/>
  <c r="P179" i="6"/>
  <c r="BK179" i="6"/>
  <c r="J179" i="6"/>
  <c r="BE179" i="6"/>
  <c r="BI173" i="6"/>
  <c r="BH173" i="6"/>
  <c r="BG173" i="6"/>
  <c r="BF173" i="6"/>
  <c r="T173" i="6"/>
  <c r="R173" i="6"/>
  <c r="P173" i="6"/>
  <c r="BK173" i="6"/>
  <c r="J173" i="6"/>
  <c r="BE173" i="6" s="1"/>
  <c r="BI165" i="6"/>
  <c r="BH165" i="6"/>
  <c r="BG165" i="6"/>
  <c r="BF165" i="6"/>
  <c r="T165" i="6"/>
  <c r="R165" i="6"/>
  <c r="P165" i="6"/>
  <c r="BK165" i="6"/>
  <c r="J165" i="6"/>
  <c r="BE165" i="6"/>
  <c r="BI157" i="6"/>
  <c r="BH157" i="6"/>
  <c r="BG157" i="6"/>
  <c r="BF157" i="6"/>
  <c r="T157" i="6"/>
  <c r="R157" i="6"/>
  <c r="P157" i="6"/>
  <c r="BK157" i="6"/>
  <c r="J157" i="6"/>
  <c r="BE157" i="6"/>
  <c r="BI149" i="6"/>
  <c r="BH149" i="6"/>
  <c r="F36" i="6" s="1"/>
  <c r="BC99" i="1" s="1"/>
  <c r="BG149" i="6"/>
  <c r="BF149" i="6"/>
  <c r="T149" i="6"/>
  <c r="R149" i="6"/>
  <c r="P149" i="6"/>
  <c r="BK149" i="6"/>
  <c r="J149" i="6"/>
  <c r="BE149" i="6" s="1"/>
  <c r="BI122" i="6"/>
  <c r="BH122" i="6"/>
  <c r="BG122" i="6"/>
  <c r="BF122" i="6"/>
  <c r="T122" i="6"/>
  <c r="R122" i="6"/>
  <c r="P122" i="6"/>
  <c r="BK122" i="6"/>
  <c r="J122" i="6"/>
  <c r="BE122" i="6" s="1"/>
  <c r="BI121" i="6"/>
  <c r="BH121" i="6"/>
  <c r="BG121" i="6"/>
  <c r="BF121" i="6"/>
  <c r="J34" i="6" s="1"/>
  <c r="AW99" i="1" s="1"/>
  <c r="F34" i="6"/>
  <c r="BA99" i="1"/>
  <c r="T121" i="6"/>
  <c r="R121" i="6"/>
  <c r="P121" i="6"/>
  <c r="BK121" i="6"/>
  <c r="BK120" i="6"/>
  <c r="J120" i="6" s="1"/>
  <c r="J98" i="6" s="1"/>
  <c r="J121" i="6"/>
  <c r="BE121" i="6"/>
  <c r="J115" i="6"/>
  <c r="J114" i="6"/>
  <c r="F114" i="6"/>
  <c r="F112" i="6"/>
  <c r="E110" i="6"/>
  <c r="J92" i="6"/>
  <c r="J91" i="6"/>
  <c r="F91" i="6"/>
  <c r="F89" i="6"/>
  <c r="E87" i="6"/>
  <c r="J18" i="6"/>
  <c r="E18" i="6"/>
  <c r="F115" i="6" s="1"/>
  <c r="J17" i="6"/>
  <c r="J12" i="6"/>
  <c r="J89" i="6" s="1"/>
  <c r="J112" i="6"/>
  <c r="E7" i="6"/>
  <c r="E85" i="6" s="1"/>
  <c r="E108" i="6"/>
  <c r="J37" i="5"/>
  <c r="J36" i="5"/>
  <c r="AY98" i="1" s="1"/>
  <c r="J35" i="5"/>
  <c r="AX98" i="1" s="1"/>
  <c r="BI204" i="5"/>
  <c r="BH204" i="5"/>
  <c r="BG204" i="5"/>
  <c r="BF204" i="5"/>
  <c r="T204" i="5"/>
  <c r="R204" i="5"/>
  <c r="P204" i="5"/>
  <c r="P201" i="5" s="1"/>
  <c r="BK204" i="5"/>
  <c r="J204" i="5"/>
  <c r="BE204" i="5"/>
  <c r="BI202" i="5"/>
  <c r="BH202" i="5"/>
  <c r="BG202" i="5"/>
  <c r="BF202" i="5"/>
  <c r="T202" i="5"/>
  <c r="R202" i="5"/>
  <c r="P202" i="5"/>
  <c r="BK202" i="5"/>
  <c r="BK201" i="5"/>
  <c r="J201" i="5"/>
  <c r="J106" i="5" s="1"/>
  <c r="J202" i="5"/>
  <c r="BE202" i="5"/>
  <c r="BI200" i="5"/>
  <c r="BH200" i="5"/>
  <c r="BG200" i="5"/>
  <c r="BF200" i="5"/>
  <c r="T200" i="5"/>
  <c r="R200" i="5"/>
  <c r="P200" i="5"/>
  <c r="BK200" i="5"/>
  <c r="J200" i="5"/>
  <c r="BE200" i="5"/>
  <c r="BI199" i="5"/>
  <c r="BH199" i="5"/>
  <c r="BG199" i="5"/>
  <c r="BF199" i="5"/>
  <c r="T199" i="5"/>
  <c r="R199" i="5"/>
  <c r="P199" i="5"/>
  <c r="BK199" i="5"/>
  <c r="J199" i="5"/>
  <c r="BE199" i="5"/>
  <c r="BI198" i="5"/>
  <c r="BH198" i="5"/>
  <c r="BG198" i="5"/>
  <c r="BF198" i="5"/>
  <c r="T198" i="5"/>
  <c r="R198" i="5"/>
  <c r="P198" i="5"/>
  <c r="BK198" i="5"/>
  <c r="J198" i="5"/>
  <c r="BE198" i="5" s="1"/>
  <c r="BI197" i="5"/>
  <c r="BH197" i="5"/>
  <c r="BG197" i="5"/>
  <c r="BF197" i="5"/>
  <c r="T197" i="5"/>
  <c r="R197" i="5"/>
  <c r="P197" i="5"/>
  <c r="BK197" i="5"/>
  <c r="J197" i="5"/>
  <c r="BE197" i="5" s="1"/>
  <c r="BI196" i="5"/>
  <c r="BH196" i="5"/>
  <c r="BG196" i="5"/>
  <c r="BF196" i="5"/>
  <c r="T196" i="5"/>
  <c r="R196" i="5"/>
  <c r="P196" i="5"/>
  <c r="BK196" i="5"/>
  <c r="J196" i="5"/>
  <c r="BE196" i="5"/>
  <c r="BI195" i="5"/>
  <c r="BH195" i="5"/>
  <c r="BG195" i="5"/>
  <c r="BF195" i="5"/>
  <c r="T195" i="5"/>
  <c r="T194" i="5" s="1"/>
  <c r="R195" i="5"/>
  <c r="R194" i="5"/>
  <c r="P195" i="5"/>
  <c r="BK195" i="5"/>
  <c r="J195" i="5"/>
  <c r="BE195" i="5" s="1"/>
  <c r="BI192" i="5"/>
  <c r="BH192" i="5"/>
  <c r="BG192" i="5"/>
  <c r="BF192" i="5"/>
  <c r="T192" i="5"/>
  <c r="R192" i="5"/>
  <c r="P192" i="5"/>
  <c r="BK192" i="5"/>
  <c r="J192" i="5"/>
  <c r="BE192" i="5"/>
  <c r="BI191" i="5"/>
  <c r="BH191" i="5"/>
  <c r="BG191" i="5"/>
  <c r="BF191" i="5"/>
  <c r="T191" i="5"/>
  <c r="R191" i="5"/>
  <c r="P191" i="5"/>
  <c r="BK191" i="5"/>
  <c r="J191" i="5"/>
  <c r="BE191" i="5" s="1"/>
  <c r="BI190" i="5"/>
  <c r="BH190" i="5"/>
  <c r="BG190" i="5"/>
  <c r="BF190" i="5"/>
  <c r="T190" i="5"/>
  <c r="R190" i="5"/>
  <c r="P190" i="5"/>
  <c r="BK190" i="5"/>
  <c r="J190" i="5"/>
  <c r="BE190" i="5" s="1"/>
  <c r="BI189" i="5"/>
  <c r="BH189" i="5"/>
  <c r="BG189" i="5"/>
  <c r="BF189" i="5"/>
  <c r="T189" i="5"/>
  <c r="R189" i="5"/>
  <c r="P189" i="5"/>
  <c r="BK189" i="5"/>
  <c r="J189" i="5"/>
  <c r="BE189" i="5" s="1"/>
  <c r="BI188" i="5"/>
  <c r="BH188" i="5"/>
  <c r="BG188" i="5"/>
  <c r="BF188" i="5"/>
  <c r="T188" i="5"/>
  <c r="R188" i="5"/>
  <c r="P188" i="5"/>
  <c r="BK188" i="5"/>
  <c r="J188" i="5"/>
  <c r="BE188" i="5"/>
  <c r="BI187" i="5"/>
  <c r="BH187" i="5"/>
  <c r="BG187" i="5"/>
  <c r="BF187" i="5"/>
  <c r="T187" i="5"/>
  <c r="R187" i="5"/>
  <c r="P187" i="5"/>
  <c r="BK187" i="5"/>
  <c r="J187" i="5"/>
  <c r="BE187" i="5" s="1"/>
  <c r="BI186" i="5"/>
  <c r="BH186" i="5"/>
  <c r="BG186" i="5"/>
  <c r="BF186" i="5"/>
  <c r="T186" i="5"/>
  <c r="R186" i="5"/>
  <c r="P186" i="5"/>
  <c r="BK186" i="5"/>
  <c r="J186" i="5"/>
  <c r="BE186" i="5" s="1"/>
  <c r="BI185" i="5"/>
  <c r="BH185" i="5"/>
  <c r="BG185" i="5"/>
  <c r="BF185" i="5"/>
  <c r="T185" i="5"/>
  <c r="R185" i="5"/>
  <c r="P185" i="5"/>
  <c r="BK185" i="5"/>
  <c r="J185" i="5"/>
  <c r="BE185" i="5" s="1"/>
  <c r="BI184" i="5"/>
  <c r="BH184" i="5"/>
  <c r="BG184" i="5"/>
  <c r="BF184" i="5"/>
  <c r="T184" i="5"/>
  <c r="R184" i="5"/>
  <c r="P184" i="5"/>
  <c r="BK184" i="5"/>
  <c r="J184" i="5"/>
  <c r="BE184" i="5"/>
  <c r="BI183" i="5"/>
  <c r="BH183" i="5"/>
  <c r="BG183" i="5"/>
  <c r="BF183" i="5"/>
  <c r="T183" i="5"/>
  <c r="R183" i="5"/>
  <c r="P183" i="5"/>
  <c r="BK183" i="5"/>
  <c r="J183" i="5"/>
  <c r="BE183" i="5"/>
  <c r="BI182" i="5"/>
  <c r="BH182" i="5"/>
  <c r="BG182" i="5"/>
  <c r="BF182" i="5"/>
  <c r="T182" i="5"/>
  <c r="R182" i="5"/>
  <c r="P182" i="5"/>
  <c r="BK182" i="5"/>
  <c r="J182" i="5"/>
  <c r="BE182" i="5" s="1"/>
  <c r="BI181" i="5"/>
  <c r="BH181" i="5"/>
  <c r="BG181" i="5"/>
  <c r="BF181" i="5"/>
  <c r="T181" i="5"/>
  <c r="R181" i="5"/>
  <c r="P181" i="5"/>
  <c r="BK181" i="5"/>
  <c r="J181" i="5"/>
  <c r="BE181" i="5" s="1"/>
  <c r="BI180" i="5"/>
  <c r="BH180" i="5"/>
  <c r="BG180" i="5"/>
  <c r="BF180" i="5"/>
  <c r="T180" i="5"/>
  <c r="R180" i="5"/>
  <c r="P180" i="5"/>
  <c r="BK180" i="5"/>
  <c r="J180" i="5"/>
  <c r="BE180" i="5"/>
  <c r="BI179" i="5"/>
  <c r="BH179" i="5"/>
  <c r="BG179" i="5"/>
  <c r="BF179" i="5"/>
  <c r="T179" i="5"/>
  <c r="R179" i="5"/>
  <c r="P179" i="5"/>
  <c r="BK179" i="5"/>
  <c r="J179" i="5"/>
  <c r="BE179" i="5"/>
  <c r="BI178" i="5"/>
  <c r="BH178" i="5"/>
  <c r="BG178" i="5"/>
  <c r="BF178" i="5"/>
  <c r="T178" i="5"/>
  <c r="R178" i="5"/>
  <c r="P178" i="5"/>
  <c r="BK178" i="5"/>
  <c r="J178" i="5"/>
  <c r="BE178" i="5" s="1"/>
  <c r="BI177" i="5"/>
  <c r="BH177" i="5"/>
  <c r="BG177" i="5"/>
  <c r="BF177" i="5"/>
  <c r="T177" i="5"/>
  <c r="R177" i="5"/>
  <c r="P177" i="5"/>
  <c r="BK177" i="5"/>
  <c r="J177" i="5"/>
  <c r="BE177" i="5" s="1"/>
  <c r="BI176" i="5"/>
  <c r="BH176" i="5"/>
  <c r="BG176" i="5"/>
  <c r="BF176" i="5"/>
  <c r="T176" i="5"/>
  <c r="R176" i="5"/>
  <c r="P176" i="5"/>
  <c r="BK176" i="5"/>
  <c r="J176" i="5"/>
  <c r="BE176" i="5"/>
  <c r="BI175" i="5"/>
  <c r="BH175" i="5"/>
  <c r="BG175" i="5"/>
  <c r="BF175" i="5"/>
  <c r="T175" i="5"/>
  <c r="R175" i="5"/>
  <c r="P175" i="5"/>
  <c r="BK175" i="5"/>
  <c r="J175" i="5"/>
  <c r="BE175" i="5" s="1"/>
  <c r="BI174" i="5"/>
  <c r="BH174" i="5"/>
  <c r="BG174" i="5"/>
  <c r="BF174" i="5"/>
  <c r="T174" i="5"/>
  <c r="R174" i="5"/>
  <c r="P174" i="5"/>
  <c r="BK174" i="5"/>
  <c r="J174" i="5"/>
  <c r="BE174" i="5" s="1"/>
  <c r="BI173" i="5"/>
  <c r="BH173" i="5"/>
  <c r="BG173" i="5"/>
  <c r="BF173" i="5"/>
  <c r="T173" i="5"/>
  <c r="R173" i="5"/>
  <c r="P173" i="5"/>
  <c r="BK173" i="5"/>
  <c r="J173" i="5"/>
  <c r="BE173" i="5" s="1"/>
  <c r="BI172" i="5"/>
  <c r="BH172" i="5"/>
  <c r="BG172" i="5"/>
  <c r="BF172" i="5"/>
  <c r="T172" i="5"/>
  <c r="R172" i="5"/>
  <c r="P172" i="5"/>
  <c r="BK172" i="5"/>
  <c r="J172" i="5"/>
  <c r="BE172" i="5"/>
  <c r="BI171" i="5"/>
  <c r="BH171" i="5"/>
  <c r="BG171" i="5"/>
  <c r="BF171" i="5"/>
  <c r="T171" i="5"/>
  <c r="R171" i="5"/>
  <c r="P171" i="5"/>
  <c r="BK171" i="5"/>
  <c r="J171" i="5"/>
  <c r="BE171" i="5" s="1"/>
  <c r="BI170" i="5"/>
  <c r="BH170" i="5"/>
  <c r="BG170" i="5"/>
  <c r="BF170" i="5"/>
  <c r="T170" i="5"/>
  <c r="R170" i="5"/>
  <c r="P170" i="5"/>
  <c r="BK170" i="5"/>
  <c r="J170" i="5"/>
  <c r="BE170" i="5" s="1"/>
  <c r="BI169" i="5"/>
  <c r="BH169" i="5"/>
  <c r="BG169" i="5"/>
  <c r="BF169" i="5"/>
  <c r="T169" i="5"/>
  <c r="R169" i="5"/>
  <c r="P169" i="5"/>
  <c r="BK169" i="5"/>
  <c r="J169" i="5"/>
  <c r="BE169" i="5" s="1"/>
  <c r="BI168" i="5"/>
  <c r="BH168" i="5"/>
  <c r="BG168" i="5"/>
  <c r="BF168" i="5"/>
  <c r="T168" i="5"/>
  <c r="R168" i="5"/>
  <c r="P168" i="5"/>
  <c r="BK168" i="5"/>
  <c r="J168" i="5"/>
  <c r="BE168" i="5" s="1"/>
  <c r="BI167" i="5"/>
  <c r="BH167" i="5"/>
  <c r="BG167" i="5"/>
  <c r="BF167" i="5"/>
  <c r="T167" i="5"/>
  <c r="R167" i="5"/>
  <c r="P167" i="5"/>
  <c r="BK167" i="5"/>
  <c r="J167" i="5"/>
  <c r="BE167" i="5"/>
  <c r="BI166" i="5"/>
  <c r="BH166" i="5"/>
  <c r="BG166" i="5"/>
  <c r="BF166" i="5"/>
  <c r="T166" i="5"/>
  <c r="R166" i="5"/>
  <c r="P166" i="5"/>
  <c r="BK166" i="5"/>
  <c r="J166" i="5"/>
  <c r="BE166" i="5" s="1"/>
  <c r="BI165" i="5"/>
  <c r="BH165" i="5"/>
  <c r="BG165" i="5"/>
  <c r="BF165" i="5"/>
  <c r="T165" i="5"/>
  <c r="R165" i="5"/>
  <c r="P165" i="5"/>
  <c r="BK165" i="5"/>
  <c r="J165" i="5"/>
  <c r="BE165" i="5" s="1"/>
  <c r="BI164" i="5"/>
  <c r="BH164" i="5"/>
  <c r="BG164" i="5"/>
  <c r="BF164" i="5"/>
  <c r="T164" i="5"/>
  <c r="R164" i="5"/>
  <c r="P164" i="5"/>
  <c r="BK164" i="5"/>
  <c r="J164" i="5"/>
  <c r="BE164" i="5"/>
  <c r="BI163" i="5"/>
  <c r="BH163" i="5"/>
  <c r="BG163" i="5"/>
  <c r="BF163" i="5"/>
  <c r="T163" i="5"/>
  <c r="R163" i="5"/>
  <c r="P163" i="5"/>
  <c r="BK163" i="5"/>
  <c r="J163" i="5"/>
  <c r="BE163" i="5" s="1"/>
  <c r="BI162" i="5"/>
  <c r="BH162" i="5"/>
  <c r="BG162" i="5"/>
  <c r="BF162" i="5"/>
  <c r="T162" i="5"/>
  <c r="R162" i="5"/>
  <c r="P162" i="5"/>
  <c r="BK162" i="5"/>
  <c r="J162" i="5"/>
  <c r="BE162" i="5" s="1"/>
  <c r="BI161" i="5"/>
  <c r="BH161" i="5"/>
  <c r="BG161" i="5"/>
  <c r="BF161" i="5"/>
  <c r="T161" i="5"/>
  <c r="R161" i="5"/>
  <c r="P161" i="5"/>
  <c r="BK161" i="5"/>
  <c r="J161" i="5"/>
  <c r="BE161" i="5" s="1"/>
  <c r="BI160" i="5"/>
  <c r="BH160" i="5"/>
  <c r="BG160" i="5"/>
  <c r="BF160" i="5"/>
  <c r="T160" i="5"/>
  <c r="R160" i="5"/>
  <c r="P160" i="5"/>
  <c r="BK160" i="5"/>
  <c r="J160" i="5"/>
  <c r="BE160" i="5"/>
  <c r="BI159" i="5"/>
  <c r="BH159" i="5"/>
  <c r="BG159" i="5"/>
  <c r="BF159" i="5"/>
  <c r="T159" i="5"/>
  <c r="R159" i="5"/>
  <c r="P159" i="5"/>
  <c r="P158" i="5"/>
  <c r="BK159" i="5"/>
  <c r="J159" i="5"/>
  <c r="BE159" i="5"/>
  <c r="BI157" i="5"/>
  <c r="BH157" i="5"/>
  <c r="BG157" i="5"/>
  <c r="BF157" i="5"/>
  <c r="T157" i="5"/>
  <c r="R157" i="5"/>
  <c r="P157" i="5"/>
  <c r="BK157" i="5"/>
  <c r="J157" i="5"/>
  <c r="BE157" i="5"/>
  <c r="BI156" i="5"/>
  <c r="BH156" i="5"/>
  <c r="BG156" i="5"/>
  <c r="BF156" i="5"/>
  <c r="T156" i="5"/>
  <c r="R156" i="5"/>
  <c r="P156" i="5"/>
  <c r="BK156" i="5"/>
  <c r="J156" i="5"/>
  <c r="BE156" i="5" s="1"/>
  <c r="BI155" i="5"/>
  <c r="BH155" i="5"/>
  <c r="BG155" i="5"/>
  <c r="BF155" i="5"/>
  <c r="T155" i="5"/>
  <c r="R155" i="5"/>
  <c r="P155" i="5"/>
  <c r="BK155" i="5"/>
  <c r="J155" i="5"/>
  <c r="BE155" i="5" s="1"/>
  <c r="BI154" i="5"/>
  <c r="BH154" i="5"/>
  <c r="BG154" i="5"/>
  <c r="BF154" i="5"/>
  <c r="T154" i="5"/>
  <c r="R154" i="5"/>
  <c r="P154" i="5"/>
  <c r="BK154" i="5"/>
  <c r="J154" i="5"/>
  <c r="BE154" i="5" s="1"/>
  <c r="BI153" i="5"/>
  <c r="BH153" i="5"/>
  <c r="BG153" i="5"/>
  <c r="BF153" i="5"/>
  <c r="T153" i="5"/>
  <c r="R153" i="5"/>
  <c r="P153" i="5"/>
  <c r="BK153" i="5"/>
  <c r="J153" i="5"/>
  <c r="BE153" i="5"/>
  <c r="BI152" i="5"/>
  <c r="BH152" i="5"/>
  <c r="BG152" i="5"/>
  <c r="BF152" i="5"/>
  <c r="T152" i="5"/>
  <c r="R152" i="5"/>
  <c r="P152" i="5"/>
  <c r="BK152" i="5"/>
  <c r="J152" i="5"/>
  <c r="BE152" i="5" s="1"/>
  <c r="BI151" i="5"/>
  <c r="BH151" i="5"/>
  <c r="BG151" i="5"/>
  <c r="BF151" i="5"/>
  <c r="T151" i="5"/>
  <c r="R151" i="5"/>
  <c r="P151" i="5"/>
  <c r="BK151" i="5"/>
  <c r="J151" i="5"/>
  <c r="BE151" i="5" s="1"/>
  <c r="BI150" i="5"/>
  <c r="BH150" i="5"/>
  <c r="BG150" i="5"/>
  <c r="BF150" i="5"/>
  <c r="T150" i="5"/>
  <c r="R150" i="5"/>
  <c r="P150" i="5"/>
  <c r="BK150" i="5"/>
  <c r="J150" i="5"/>
  <c r="BE150" i="5"/>
  <c r="BI149" i="5"/>
  <c r="BH149" i="5"/>
  <c r="BG149" i="5"/>
  <c r="BF149" i="5"/>
  <c r="T149" i="5"/>
  <c r="R149" i="5"/>
  <c r="P149" i="5"/>
  <c r="BK149" i="5"/>
  <c r="J149" i="5"/>
  <c r="BE149" i="5"/>
  <c r="BI148" i="5"/>
  <c r="BH148" i="5"/>
  <c r="BG148" i="5"/>
  <c r="BF148" i="5"/>
  <c r="T148" i="5"/>
  <c r="R148" i="5"/>
  <c r="P148" i="5"/>
  <c r="BK148" i="5"/>
  <c r="J148" i="5"/>
  <c r="BE148" i="5" s="1"/>
  <c r="BI147" i="5"/>
  <c r="BH147" i="5"/>
  <c r="BG147" i="5"/>
  <c r="BF147" i="5"/>
  <c r="T147" i="5"/>
  <c r="R147" i="5"/>
  <c r="P147" i="5"/>
  <c r="BK147" i="5"/>
  <c r="J147" i="5"/>
  <c r="BE147" i="5"/>
  <c r="BI146" i="5"/>
  <c r="BH146" i="5"/>
  <c r="BG146" i="5"/>
  <c r="BF146" i="5"/>
  <c r="T146" i="5"/>
  <c r="R146" i="5"/>
  <c r="P146" i="5"/>
  <c r="BK146" i="5"/>
  <c r="J146" i="5"/>
  <c r="BE146" i="5"/>
  <c r="BI145" i="5"/>
  <c r="BH145" i="5"/>
  <c r="BG145" i="5"/>
  <c r="BF145" i="5"/>
  <c r="T145" i="5"/>
  <c r="R145" i="5"/>
  <c r="P145" i="5"/>
  <c r="BK145" i="5"/>
  <c r="J145" i="5"/>
  <c r="BE145" i="5"/>
  <c r="BI144" i="5"/>
  <c r="BH144" i="5"/>
  <c r="BG144" i="5"/>
  <c r="BF144" i="5"/>
  <c r="T144" i="5"/>
  <c r="R144" i="5"/>
  <c r="P144" i="5"/>
  <c r="BK144" i="5"/>
  <c r="J144" i="5"/>
  <c r="BE144" i="5" s="1"/>
  <c r="BI143" i="5"/>
  <c r="BH143" i="5"/>
  <c r="BG143" i="5"/>
  <c r="BF143" i="5"/>
  <c r="T143" i="5"/>
  <c r="R143" i="5"/>
  <c r="R140" i="5" s="1"/>
  <c r="P143" i="5"/>
  <c r="BK143" i="5"/>
  <c r="J143" i="5"/>
  <c r="BE143" i="5"/>
  <c r="BI142" i="5"/>
  <c r="BH142" i="5"/>
  <c r="BG142" i="5"/>
  <c r="BF142" i="5"/>
  <c r="T142" i="5"/>
  <c r="R142" i="5"/>
  <c r="P142" i="5"/>
  <c r="BK142" i="5"/>
  <c r="J142" i="5"/>
  <c r="BE142" i="5"/>
  <c r="BI141" i="5"/>
  <c r="BH141" i="5"/>
  <c r="BG141" i="5"/>
  <c r="BF141" i="5"/>
  <c r="T141" i="5"/>
  <c r="R141" i="5"/>
  <c r="P141" i="5"/>
  <c r="BK141" i="5"/>
  <c r="J141" i="5"/>
  <c r="BE141" i="5" s="1"/>
  <c r="BI138" i="5"/>
  <c r="BH138" i="5"/>
  <c r="BG138" i="5"/>
  <c r="BF138" i="5"/>
  <c r="T138" i="5"/>
  <c r="R138" i="5"/>
  <c r="P138" i="5"/>
  <c r="BK138" i="5"/>
  <c r="J138" i="5"/>
  <c r="BE138" i="5"/>
  <c r="BI137" i="5"/>
  <c r="BH137" i="5"/>
  <c r="BG137" i="5"/>
  <c r="BF137" i="5"/>
  <c r="T137" i="5"/>
  <c r="R137" i="5"/>
  <c r="P137" i="5"/>
  <c r="BK137" i="5"/>
  <c r="J137" i="5"/>
  <c r="BE137" i="5"/>
  <c r="BI136" i="5"/>
  <c r="BH136" i="5"/>
  <c r="BG136" i="5"/>
  <c r="BF136" i="5"/>
  <c r="T136" i="5"/>
  <c r="R136" i="5"/>
  <c r="P136" i="5"/>
  <c r="BK136" i="5"/>
  <c r="J136" i="5"/>
  <c r="BE136" i="5" s="1"/>
  <c r="BI135" i="5"/>
  <c r="BH135" i="5"/>
  <c r="BG135" i="5"/>
  <c r="BF135" i="5"/>
  <c r="T135" i="5"/>
  <c r="T134" i="5" s="1"/>
  <c r="R135" i="5"/>
  <c r="R134" i="5" s="1"/>
  <c r="P135" i="5"/>
  <c r="P134" i="5" s="1"/>
  <c r="BK135" i="5"/>
  <c r="BK134" i="5" s="1"/>
  <c r="J134" i="5"/>
  <c r="J100" i="5" s="1"/>
  <c r="J135" i="5"/>
  <c r="BE135" i="5"/>
  <c r="BI133" i="5"/>
  <c r="BH133" i="5"/>
  <c r="BG133" i="5"/>
  <c r="BF133" i="5"/>
  <c r="T133" i="5"/>
  <c r="R133" i="5"/>
  <c r="R129" i="5" s="1"/>
  <c r="R128" i="5" s="1"/>
  <c r="P133" i="5"/>
  <c r="BK133" i="5"/>
  <c r="J133" i="5"/>
  <c r="BE133" i="5" s="1"/>
  <c r="BI132" i="5"/>
  <c r="BH132" i="5"/>
  <c r="BG132" i="5"/>
  <c r="BF132" i="5"/>
  <c r="T132" i="5"/>
  <c r="T129" i="5" s="1"/>
  <c r="R132" i="5"/>
  <c r="P132" i="5"/>
  <c r="BK132" i="5"/>
  <c r="J132" i="5"/>
  <c r="BE132" i="5"/>
  <c r="BI131" i="5"/>
  <c r="BH131" i="5"/>
  <c r="BG131" i="5"/>
  <c r="BF131" i="5"/>
  <c r="T131" i="5"/>
  <c r="R131" i="5"/>
  <c r="P131" i="5"/>
  <c r="BK131" i="5"/>
  <c r="J131" i="5"/>
  <c r="BE131" i="5"/>
  <c r="BI130" i="5"/>
  <c r="F37" i="5" s="1"/>
  <c r="BD98" i="1" s="1"/>
  <c r="BH130" i="5"/>
  <c r="BG130" i="5"/>
  <c r="F35" i="5" s="1"/>
  <c r="BB98" i="1" s="1"/>
  <c r="BF130" i="5"/>
  <c r="T130" i="5"/>
  <c r="R130" i="5"/>
  <c r="P130" i="5"/>
  <c r="BK130" i="5"/>
  <c r="BK129" i="5"/>
  <c r="J129" i="5"/>
  <c r="J99" i="5" s="1"/>
  <c r="J130" i="5"/>
  <c r="BE130" i="5" s="1"/>
  <c r="F33" i="5" s="1"/>
  <c r="AZ98" i="1" s="1"/>
  <c r="F122" i="5"/>
  <c r="F120" i="5"/>
  <c r="E118" i="5"/>
  <c r="F91" i="5"/>
  <c r="F89" i="5"/>
  <c r="E87" i="5"/>
  <c r="J24" i="5"/>
  <c r="E24" i="5"/>
  <c r="J123" i="5" s="1"/>
  <c r="J23" i="5"/>
  <c r="J21" i="5"/>
  <c r="E21" i="5"/>
  <c r="J20" i="5"/>
  <c r="J18" i="5"/>
  <c r="E18" i="5"/>
  <c r="F123" i="5"/>
  <c r="F92" i="5"/>
  <c r="J17" i="5"/>
  <c r="J12" i="5"/>
  <c r="J120" i="5"/>
  <c r="J89" i="5"/>
  <c r="E7" i="5"/>
  <c r="E116" i="5" s="1"/>
  <c r="E85" i="5"/>
  <c r="J37" i="4"/>
  <c r="J36" i="4"/>
  <c r="AY97" i="1" s="1"/>
  <c r="J35" i="4"/>
  <c r="AX97" i="1" s="1"/>
  <c r="BI690" i="4"/>
  <c r="BH690" i="4"/>
  <c r="BG690" i="4"/>
  <c r="BF690" i="4"/>
  <c r="T690" i="4"/>
  <c r="R690" i="4"/>
  <c r="P690" i="4"/>
  <c r="BK690" i="4"/>
  <c r="J690" i="4"/>
  <c r="BE690" i="4"/>
  <c r="BI689" i="4"/>
  <c r="BH689" i="4"/>
  <c r="BG689" i="4"/>
  <c r="BF689" i="4"/>
  <c r="T689" i="4"/>
  <c r="T687" i="4" s="1"/>
  <c r="R689" i="4"/>
  <c r="P689" i="4"/>
  <c r="BK689" i="4"/>
  <c r="J689" i="4"/>
  <c r="BE689" i="4" s="1"/>
  <c r="BI688" i="4"/>
  <c r="BH688" i="4"/>
  <c r="BG688" i="4"/>
  <c r="BF688" i="4"/>
  <c r="T688" i="4"/>
  <c r="R688" i="4"/>
  <c r="R687" i="4"/>
  <c r="P688" i="4"/>
  <c r="P687" i="4" s="1"/>
  <c r="BK688" i="4"/>
  <c r="BK687" i="4" s="1"/>
  <c r="J687" i="4" s="1"/>
  <c r="J688" i="4"/>
  <c r="BE688" i="4"/>
  <c r="J128" i="4"/>
  <c r="BI685" i="4"/>
  <c r="BH685" i="4"/>
  <c r="BG685" i="4"/>
  <c r="BF685" i="4"/>
  <c r="T685" i="4"/>
  <c r="R685" i="4"/>
  <c r="P685" i="4"/>
  <c r="BK685" i="4"/>
  <c r="J685" i="4"/>
  <c r="BE685" i="4" s="1"/>
  <c r="BI683" i="4"/>
  <c r="BH683" i="4"/>
  <c r="BG683" i="4"/>
  <c r="BF683" i="4"/>
  <c r="T683" i="4"/>
  <c r="R683" i="4"/>
  <c r="P683" i="4"/>
  <c r="BK683" i="4"/>
  <c r="J683" i="4"/>
  <c r="BE683" i="4" s="1"/>
  <c r="BI681" i="4"/>
  <c r="BH681" i="4"/>
  <c r="BG681" i="4"/>
  <c r="BF681" i="4"/>
  <c r="T681" i="4"/>
  <c r="R681" i="4"/>
  <c r="P681" i="4"/>
  <c r="BK681" i="4"/>
  <c r="J681" i="4"/>
  <c r="BE681" i="4"/>
  <c r="BI679" i="4"/>
  <c r="BH679" i="4"/>
  <c r="BG679" i="4"/>
  <c r="BF679" i="4"/>
  <c r="T679" i="4"/>
  <c r="R679" i="4"/>
  <c r="P679" i="4"/>
  <c r="BK679" i="4"/>
  <c r="J679" i="4"/>
  <c r="BE679" i="4" s="1"/>
  <c r="BI677" i="4"/>
  <c r="BH677" i="4"/>
  <c r="BG677" i="4"/>
  <c r="BF677" i="4"/>
  <c r="T677" i="4"/>
  <c r="R677" i="4"/>
  <c r="P677" i="4"/>
  <c r="BK677" i="4"/>
  <c r="J677" i="4"/>
  <c r="BE677" i="4" s="1"/>
  <c r="BI675" i="4"/>
  <c r="BH675" i="4"/>
  <c r="BG675" i="4"/>
  <c r="BF675" i="4"/>
  <c r="T675" i="4"/>
  <c r="R675" i="4"/>
  <c r="P675" i="4"/>
  <c r="BK675" i="4"/>
  <c r="J675" i="4"/>
  <c r="BE675" i="4"/>
  <c r="BI673" i="4"/>
  <c r="BH673" i="4"/>
  <c r="BG673" i="4"/>
  <c r="BF673" i="4"/>
  <c r="T673" i="4"/>
  <c r="R673" i="4"/>
  <c r="P673" i="4"/>
  <c r="BK673" i="4"/>
  <c r="J673" i="4"/>
  <c r="BE673" i="4"/>
  <c r="BI671" i="4"/>
  <c r="BH671" i="4"/>
  <c r="BG671" i="4"/>
  <c r="BF671" i="4"/>
  <c r="T671" i="4"/>
  <c r="R671" i="4"/>
  <c r="P671" i="4"/>
  <c r="BK671" i="4"/>
  <c r="J671" i="4"/>
  <c r="BE671" i="4"/>
  <c r="BI669" i="4"/>
  <c r="BH669" i="4"/>
  <c r="BG669" i="4"/>
  <c r="BF669" i="4"/>
  <c r="T669" i="4"/>
  <c r="R669" i="4"/>
  <c r="P669" i="4"/>
  <c r="BK669" i="4"/>
  <c r="J669" i="4"/>
  <c r="BE669" i="4" s="1"/>
  <c r="BI664" i="4"/>
  <c r="BH664" i="4"/>
  <c r="BG664" i="4"/>
  <c r="BF664" i="4"/>
  <c r="T664" i="4"/>
  <c r="R664" i="4"/>
  <c r="P664" i="4"/>
  <c r="BK664" i="4"/>
  <c r="J664" i="4"/>
  <c r="BE664" i="4"/>
  <c r="BI659" i="4"/>
  <c r="BH659" i="4"/>
  <c r="BG659" i="4"/>
  <c r="BF659" i="4"/>
  <c r="T659" i="4"/>
  <c r="R659" i="4"/>
  <c r="P659" i="4"/>
  <c r="BK659" i="4"/>
  <c r="BK658" i="4"/>
  <c r="J658" i="4" s="1"/>
  <c r="J127" i="4" s="1"/>
  <c r="J659" i="4"/>
  <c r="BE659" i="4"/>
  <c r="BI651" i="4"/>
  <c r="BH651" i="4"/>
  <c r="BG651" i="4"/>
  <c r="BF651" i="4"/>
  <c r="T651" i="4"/>
  <c r="R651" i="4"/>
  <c r="P651" i="4"/>
  <c r="BK651" i="4"/>
  <c r="J651" i="4"/>
  <c r="BE651" i="4"/>
  <c r="BI644" i="4"/>
  <c r="BH644" i="4"/>
  <c r="BG644" i="4"/>
  <c r="BF644" i="4"/>
  <c r="T644" i="4"/>
  <c r="R644" i="4"/>
  <c r="P644" i="4"/>
  <c r="BK644" i="4"/>
  <c r="J644" i="4"/>
  <c r="BE644" i="4"/>
  <c r="BI642" i="4"/>
  <c r="BH642" i="4"/>
  <c r="BG642" i="4"/>
  <c r="BF642" i="4"/>
  <c r="T642" i="4"/>
  <c r="R642" i="4"/>
  <c r="P642" i="4"/>
  <c r="BK642" i="4"/>
  <c r="J642" i="4"/>
  <c r="BE642" i="4" s="1"/>
  <c r="BI640" i="4"/>
  <c r="BH640" i="4"/>
  <c r="BG640" i="4"/>
  <c r="BF640" i="4"/>
  <c r="T640" i="4"/>
  <c r="R640" i="4"/>
  <c r="P640" i="4"/>
  <c r="BK640" i="4"/>
  <c r="J640" i="4"/>
  <c r="BE640" i="4" s="1"/>
  <c r="BI637" i="4"/>
  <c r="BH637" i="4"/>
  <c r="BG637" i="4"/>
  <c r="BF637" i="4"/>
  <c r="T637" i="4"/>
  <c r="R637" i="4"/>
  <c r="P637" i="4"/>
  <c r="BK637" i="4"/>
  <c r="J637" i="4"/>
  <c r="BE637" i="4"/>
  <c r="BI635" i="4"/>
  <c r="BH635" i="4"/>
  <c r="BG635" i="4"/>
  <c r="BF635" i="4"/>
  <c r="T635" i="4"/>
  <c r="R635" i="4"/>
  <c r="P635" i="4"/>
  <c r="BK635" i="4"/>
  <c r="J635" i="4"/>
  <c r="BE635" i="4"/>
  <c r="BI632" i="4"/>
  <c r="BH632" i="4"/>
  <c r="BG632" i="4"/>
  <c r="BF632" i="4"/>
  <c r="T632" i="4"/>
  <c r="R632" i="4"/>
  <c r="P632" i="4"/>
  <c r="BK632" i="4"/>
  <c r="J632" i="4"/>
  <c r="BE632" i="4" s="1"/>
  <c r="BI630" i="4"/>
  <c r="BH630" i="4"/>
  <c r="BG630" i="4"/>
  <c r="BF630" i="4"/>
  <c r="T630" i="4"/>
  <c r="R630" i="4"/>
  <c r="P630" i="4"/>
  <c r="BK630" i="4"/>
  <c r="J630" i="4"/>
  <c r="BE630" i="4" s="1"/>
  <c r="BI627" i="4"/>
  <c r="BH627" i="4"/>
  <c r="BG627" i="4"/>
  <c r="BF627" i="4"/>
  <c r="T627" i="4"/>
  <c r="R627" i="4"/>
  <c r="P627" i="4"/>
  <c r="BK627" i="4"/>
  <c r="J627" i="4"/>
  <c r="BE627" i="4"/>
  <c r="BI625" i="4"/>
  <c r="BH625" i="4"/>
  <c r="BG625" i="4"/>
  <c r="BF625" i="4"/>
  <c r="T625" i="4"/>
  <c r="R625" i="4"/>
  <c r="P625" i="4"/>
  <c r="BK625" i="4"/>
  <c r="J625" i="4"/>
  <c r="BE625" i="4"/>
  <c r="BI622" i="4"/>
  <c r="BH622" i="4"/>
  <c r="BG622" i="4"/>
  <c r="BF622" i="4"/>
  <c r="T622" i="4"/>
  <c r="R622" i="4"/>
  <c r="P622" i="4"/>
  <c r="BK622" i="4"/>
  <c r="J622" i="4"/>
  <c r="BE622" i="4" s="1"/>
  <c r="BI618" i="4"/>
  <c r="BH618" i="4"/>
  <c r="BG618" i="4"/>
  <c r="BF618" i="4"/>
  <c r="T618" i="4"/>
  <c r="R618" i="4"/>
  <c r="P618" i="4"/>
  <c r="BK618" i="4"/>
  <c r="J618" i="4"/>
  <c r="BE618" i="4"/>
  <c r="BI615" i="4"/>
  <c r="BH615" i="4"/>
  <c r="BG615" i="4"/>
  <c r="BF615" i="4"/>
  <c r="T615" i="4"/>
  <c r="R615" i="4"/>
  <c r="P615" i="4"/>
  <c r="BK615" i="4"/>
  <c r="J615" i="4"/>
  <c r="BE615" i="4"/>
  <c r="BI613" i="4"/>
  <c r="BH613" i="4"/>
  <c r="BG613" i="4"/>
  <c r="BF613" i="4"/>
  <c r="T613" i="4"/>
  <c r="R613" i="4"/>
  <c r="P613" i="4"/>
  <c r="BK613" i="4"/>
  <c r="J613" i="4"/>
  <c r="BE613" i="4"/>
  <c r="BI608" i="4"/>
  <c r="BH608" i="4"/>
  <c r="BG608" i="4"/>
  <c r="BF608" i="4"/>
  <c r="T608" i="4"/>
  <c r="R608" i="4"/>
  <c r="R607" i="4" s="1"/>
  <c r="P608" i="4"/>
  <c r="BK608" i="4"/>
  <c r="J608" i="4"/>
  <c r="BE608" i="4"/>
  <c r="BI605" i="4"/>
  <c r="BH605" i="4"/>
  <c r="BG605" i="4"/>
  <c r="BF605" i="4"/>
  <c r="T605" i="4"/>
  <c r="R605" i="4"/>
  <c r="P605" i="4"/>
  <c r="BK605" i="4"/>
  <c r="J605" i="4"/>
  <c r="BE605" i="4" s="1"/>
  <c r="BI601" i="4"/>
  <c r="BH601" i="4"/>
  <c r="BG601" i="4"/>
  <c r="BF601" i="4"/>
  <c r="T601" i="4"/>
  <c r="R601" i="4"/>
  <c r="P601" i="4"/>
  <c r="BK601" i="4"/>
  <c r="J601" i="4"/>
  <c r="BE601" i="4" s="1"/>
  <c r="BI599" i="4"/>
  <c r="BH599" i="4"/>
  <c r="BG599" i="4"/>
  <c r="BF599" i="4"/>
  <c r="T599" i="4"/>
  <c r="R599" i="4"/>
  <c r="P599" i="4"/>
  <c r="BK599" i="4"/>
  <c r="J599" i="4"/>
  <c r="BE599" i="4"/>
  <c r="BI597" i="4"/>
  <c r="BH597" i="4"/>
  <c r="BG597" i="4"/>
  <c r="BF597" i="4"/>
  <c r="T597" i="4"/>
  <c r="R597" i="4"/>
  <c r="P597" i="4"/>
  <c r="BK597" i="4"/>
  <c r="J597" i="4"/>
  <c r="BE597" i="4"/>
  <c r="BI595" i="4"/>
  <c r="BH595" i="4"/>
  <c r="BG595" i="4"/>
  <c r="BF595" i="4"/>
  <c r="T595" i="4"/>
  <c r="R595" i="4"/>
  <c r="P595" i="4"/>
  <c r="BK595" i="4"/>
  <c r="J595" i="4"/>
  <c r="BE595" i="4" s="1"/>
  <c r="BI593" i="4"/>
  <c r="BH593" i="4"/>
  <c r="BG593" i="4"/>
  <c r="BF593" i="4"/>
  <c r="T593" i="4"/>
  <c r="R593" i="4"/>
  <c r="P593" i="4"/>
  <c r="BK593" i="4"/>
  <c r="J593" i="4"/>
  <c r="BE593" i="4" s="1"/>
  <c r="BI592" i="4"/>
  <c r="BH592" i="4"/>
  <c r="BG592" i="4"/>
  <c r="BF592" i="4"/>
  <c r="T592" i="4"/>
  <c r="T591" i="4" s="1"/>
  <c r="R592" i="4"/>
  <c r="R591" i="4" s="1"/>
  <c r="P592" i="4"/>
  <c r="BK592" i="4"/>
  <c r="BK591" i="4"/>
  <c r="J591" i="4"/>
  <c r="J125" i="4" s="1"/>
  <c r="J592" i="4"/>
  <c r="BE592" i="4"/>
  <c r="BI589" i="4"/>
  <c r="BH589" i="4"/>
  <c r="BG589" i="4"/>
  <c r="BF589" i="4"/>
  <c r="T589" i="4"/>
  <c r="R589" i="4"/>
  <c r="P589" i="4"/>
  <c r="BK589" i="4"/>
  <c r="J589" i="4"/>
  <c r="BE589" i="4"/>
  <c r="BI585" i="4"/>
  <c r="BH585" i="4"/>
  <c r="BG585" i="4"/>
  <c r="BF585" i="4"/>
  <c r="T585" i="4"/>
  <c r="R585" i="4"/>
  <c r="P585" i="4"/>
  <c r="BK585" i="4"/>
  <c r="J585" i="4"/>
  <c r="BE585" i="4"/>
  <c r="BI583" i="4"/>
  <c r="BH583" i="4"/>
  <c r="BG583" i="4"/>
  <c r="BF583" i="4"/>
  <c r="T583" i="4"/>
  <c r="R583" i="4"/>
  <c r="P583" i="4"/>
  <c r="BK583" i="4"/>
  <c r="J583" i="4"/>
  <c r="BE583" i="4" s="1"/>
  <c r="BI575" i="4"/>
  <c r="BH575" i="4"/>
  <c r="BG575" i="4"/>
  <c r="BF575" i="4"/>
  <c r="T575" i="4"/>
  <c r="R575" i="4"/>
  <c r="P575" i="4"/>
  <c r="BK575" i="4"/>
  <c r="J575" i="4"/>
  <c r="BE575" i="4"/>
  <c r="BI573" i="4"/>
  <c r="BH573" i="4"/>
  <c r="BG573" i="4"/>
  <c r="BF573" i="4"/>
  <c r="T573" i="4"/>
  <c r="R573" i="4"/>
  <c r="P573" i="4"/>
  <c r="BK573" i="4"/>
  <c r="J573" i="4"/>
  <c r="BE573" i="4"/>
  <c r="BI570" i="4"/>
  <c r="BH570" i="4"/>
  <c r="BG570" i="4"/>
  <c r="BF570" i="4"/>
  <c r="T570" i="4"/>
  <c r="R570" i="4"/>
  <c r="P570" i="4"/>
  <c r="BK570" i="4"/>
  <c r="J570" i="4"/>
  <c r="BE570" i="4"/>
  <c r="BI566" i="4"/>
  <c r="BH566" i="4"/>
  <c r="BG566" i="4"/>
  <c r="BF566" i="4"/>
  <c r="T566" i="4"/>
  <c r="R566" i="4"/>
  <c r="P566" i="4"/>
  <c r="BK566" i="4"/>
  <c r="J566" i="4"/>
  <c r="BE566" i="4" s="1"/>
  <c r="BI564" i="4"/>
  <c r="BH564" i="4"/>
  <c r="BG564" i="4"/>
  <c r="BF564" i="4"/>
  <c r="T564" i="4"/>
  <c r="R564" i="4"/>
  <c r="R555" i="4" s="1"/>
  <c r="P564" i="4"/>
  <c r="BK564" i="4"/>
  <c r="J564" i="4"/>
  <c r="BE564" i="4"/>
  <c r="BI562" i="4"/>
  <c r="BH562" i="4"/>
  <c r="BG562" i="4"/>
  <c r="BF562" i="4"/>
  <c r="T562" i="4"/>
  <c r="R562" i="4"/>
  <c r="P562" i="4"/>
  <c r="BK562" i="4"/>
  <c r="J562" i="4"/>
  <c r="BE562" i="4"/>
  <c r="BI560" i="4"/>
  <c r="BH560" i="4"/>
  <c r="BG560" i="4"/>
  <c r="BF560" i="4"/>
  <c r="T560" i="4"/>
  <c r="R560" i="4"/>
  <c r="P560" i="4"/>
  <c r="BK560" i="4"/>
  <c r="J560" i="4"/>
  <c r="BE560" i="4"/>
  <c r="BI556" i="4"/>
  <c r="BH556" i="4"/>
  <c r="BG556" i="4"/>
  <c r="BF556" i="4"/>
  <c r="T556" i="4"/>
  <c r="R556" i="4"/>
  <c r="P556" i="4"/>
  <c r="BK556" i="4"/>
  <c r="J556" i="4"/>
  <c r="BE556" i="4"/>
  <c r="BI552" i="4"/>
  <c r="BH552" i="4"/>
  <c r="BG552" i="4"/>
  <c r="BF552" i="4"/>
  <c r="T552" i="4"/>
  <c r="R552" i="4"/>
  <c r="P552" i="4"/>
  <c r="BK552" i="4"/>
  <c r="J552" i="4"/>
  <c r="BE552" i="4" s="1"/>
  <c r="BI550" i="4"/>
  <c r="BH550" i="4"/>
  <c r="BG550" i="4"/>
  <c r="BF550" i="4"/>
  <c r="T550" i="4"/>
  <c r="R550" i="4"/>
  <c r="P550" i="4"/>
  <c r="BK550" i="4"/>
  <c r="J550" i="4"/>
  <c r="BE550" i="4"/>
  <c r="BI544" i="4"/>
  <c r="BH544" i="4"/>
  <c r="BG544" i="4"/>
  <c r="BF544" i="4"/>
  <c r="T544" i="4"/>
  <c r="R544" i="4"/>
  <c r="P544" i="4"/>
  <c r="BK544" i="4"/>
  <c r="J544" i="4"/>
  <c r="BE544" i="4"/>
  <c r="BI540" i="4"/>
  <c r="BH540" i="4"/>
  <c r="BG540" i="4"/>
  <c r="BF540" i="4"/>
  <c r="T540" i="4"/>
  <c r="R540" i="4"/>
  <c r="P540" i="4"/>
  <c r="BK540" i="4"/>
  <c r="J540" i="4"/>
  <c r="BE540" i="4"/>
  <c r="BI536" i="4"/>
  <c r="BH536" i="4"/>
  <c r="BG536" i="4"/>
  <c r="BF536" i="4"/>
  <c r="T536" i="4"/>
  <c r="R536" i="4"/>
  <c r="P536" i="4"/>
  <c r="BK536" i="4"/>
  <c r="J536" i="4"/>
  <c r="BE536" i="4" s="1"/>
  <c r="BI534" i="4"/>
  <c r="BH534" i="4"/>
  <c r="BG534" i="4"/>
  <c r="BF534" i="4"/>
  <c r="T534" i="4"/>
  <c r="R534" i="4"/>
  <c r="P534" i="4"/>
  <c r="BK534" i="4"/>
  <c r="J534" i="4"/>
  <c r="BE534" i="4" s="1"/>
  <c r="BI530" i="4"/>
  <c r="BH530" i="4"/>
  <c r="BG530" i="4"/>
  <c r="BF530" i="4"/>
  <c r="T530" i="4"/>
  <c r="R530" i="4"/>
  <c r="P530" i="4"/>
  <c r="BK530" i="4"/>
  <c r="J530" i="4"/>
  <c r="BE530" i="4"/>
  <c r="BI528" i="4"/>
  <c r="BH528" i="4"/>
  <c r="BG528" i="4"/>
  <c r="BF528" i="4"/>
  <c r="T528" i="4"/>
  <c r="R528" i="4"/>
  <c r="P528" i="4"/>
  <c r="BK528" i="4"/>
  <c r="J528" i="4"/>
  <c r="BE528" i="4"/>
  <c r="BI522" i="4"/>
  <c r="BH522" i="4"/>
  <c r="BG522" i="4"/>
  <c r="BF522" i="4"/>
  <c r="T522" i="4"/>
  <c r="R522" i="4"/>
  <c r="P522" i="4"/>
  <c r="BK522" i="4"/>
  <c r="J522" i="4"/>
  <c r="BE522" i="4" s="1"/>
  <c r="BI518" i="4"/>
  <c r="BH518" i="4"/>
  <c r="BG518" i="4"/>
  <c r="BF518" i="4"/>
  <c r="T518" i="4"/>
  <c r="R518" i="4"/>
  <c r="P518" i="4"/>
  <c r="BK518" i="4"/>
  <c r="J518" i="4"/>
  <c r="BE518" i="4" s="1"/>
  <c r="BI511" i="4"/>
  <c r="BH511" i="4"/>
  <c r="BG511" i="4"/>
  <c r="BF511" i="4"/>
  <c r="T511" i="4"/>
  <c r="T496" i="4" s="1"/>
  <c r="R511" i="4"/>
  <c r="P511" i="4"/>
  <c r="BK511" i="4"/>
  <c r="J511" i="4"/>
  <c r="BE511" i="4"/>
  <c r="BI505" i="4"/>
  <c r="BH505" i="4"/>
  <c r="BG505" i="4"/>
  <c r="BF505" i="4"/>
  <c r="T505" i="4"/>
  <c r="R505" i="4"/>
  <c r="P505" i="4"/>
  <c r="BK505" i="4"/>
  <c r="J505" i="4"/>
  <c r="BE505" i="4"/>
  <c r="BI499" i="4"/>
  <c r="BH499" i="4"/>
  <c r="BG499" i="4"/>
  <c r="BF499" i="4"/>
  <c r="T499" i="4"/>
  <c r="R499" i="4"/>
  <c r="P499" i="4"/>
  <c r="BK499" i="4"/>
  <c r="J499" i="4"/>
  <c r="BE499" i="4" s="1"/>
  <c r="BI497" i="4"/>
  <c r="BH497" i="4"/>
  <c r="BG497" i="4"/>
  <c r="BF497" i="4"/>
  <c r="T497" i="4"/>
  <c r="R497" i="4"/>
  <c r="P497" i="4"/>
  <c r="BK497" i="4"/>
  <c r="J497" i="4"/>
  <c r="BE497" i="4"/>
  <c r="BI488" i="4"/>
  <c r="BH488" i="4"/>
  <c r="BG488" i="4"/>
  <c r="BF488" i="4"/>
  <c r="T488" i="4"/>
  <c r="R488" i="4"/>
  <c r="R475" i="4" s="1"/>
  <c r="P488" i="4"/>
  <c r="BK488" i="4"/>
  <c r="J488" i="4"/>
  <c r="BE488" i="4"/>
  <c r="BI486" i="4"/>
  <c r="BH486" i="4"/>
  <c r="BG486" i="4"/>
  <c r="BF486" i="4"/>
  <c r="T486" i="4"/>
  <c r="T475" i="4" s="1"/>
  <c r="R486" i="4"/>
  <c r="P486" i="4"/>
  <c r="BK486" i="4"/>
  <c r="J486" i="4"/>
  <c r="BE486" i="4"/>
  <c r="BI484" i="4"/>
  <c r="BH484" i="4"/>
  <c r="BG484" i="4"/>
  <c r="BF484" i="4"/>
  <c r="T484" i="4"/>
  <c r="R484" i="4"/>
  <c r="P484" i="4"/>
  <c r="BK484" i="4"/>
  <c r="J484" i="4"/>
  <c r="BE484" i="4"/>
  <c r="BI481" i="4"/>
  <c r="BH481" i="4"/>
  <c r="BG481" i="4"/>
  <c r="BF481" i="4"/>
  <c r="T481" i="4"/>
  <c r="R481" i="4"/>
  <c r="P481" i="4"/>
  <c r="BK481" i="4"/>
  <c r="BK475" i="4" s="1"/>
  <c r="J481" i="4"/>
  <c r="BE481" i="4" s="1"/>
  <c r="BI476" i="4"/>
  <c r="BH476" i="4"/>
  <c r="BG476" i="4"/>
  <c r="BF476" i="4"/>
  <c r="T476" i="4"/>
  <c r="R476" i="4"/>
  <c r="P476" i="4"/>
  <c r="P475" i="4" s="1"/>
  <c r="BK476" i="4"/>
  <c r="J476" i="4"/>
  <c r="BE476" i="4"/>
  <c r="BI470" i="4"/>
  <c r="BH470" i="4"/>
  <c r="BG470" i="4"/>
  <c r="BF470" i="4"/>
  <c r="T470" i="4"/>
  <c r="R470" i="4"/>
  <c r="P470" i="4"/>
  <c r="BK470" i="4"/>
  <c r="BK465" i="4" s="1"/>
  <c r="J465" i="4" s="1"/>
  <c r="J120" i="4" s="1"/>
  <c r="J470" i="4"/>
  <c r="BE470" i="4" s="1"/>
  <c r="BI468" i="4"/>
  <c r="BH468" i="4"/>
  <c r="BG468" i="4"/>
  <c r="BF468" i="4"/>
  <c r="T468" i="4"/>
  <c r="R468" i="4"/>
  <c r="P468" i="4"/>
  <c r="P465" i="4" s="1"/>
  <c r="BK468" i="4"/>
  <c r="J468" i="4"/>
  <c r="BE468" i="4" s="1"/>
  <c r="BI466" i="4"/>
  <c r="BH466" i="4"/>
  <c r="BG466" i="4"/>
  <c r="BF466" i="4"/>
  <c r="T466" i="4"/>
  <c r="T465" i="4" s="1"/>
  <c r="R466" i="4"/>
  <c r="R465" i="4" s="1"/>
  <c r="P466" i="4"/>
  <c r="BK466" i="4"/>
  <c r="J466" i="4"/>
  <c r="BE466" i="4" s="1"/>
  <c r="BI464" i="4"/>
  <c r="BH464" i="4"/>
  <c r="BG464" i="4"/>
  <c r="BF464" i="4"/>
  <c r="T464" i="4"/>
  <c r="R464" i="4"/>
  <c r="P464" i="4"/>
  <c r="BK464" i="4"/>
  <c r="J464" i="4"/>
  <c r="BE464" i="4"/>
  <c r="BI463" i="4"/>
  <c r="BH463" i="4"/>
  <c r="BG463" i="4"/>
  <c r="BF463" i="4"/>
  <c r="T463" i="4"/>
  <c r="R463" i="4"/>
  <c r="P463" i="4"/>
  <c r="BK463" i="4"/>
  <c r="J463" i="4"/>
  <c r="BE463" i="4"/>
  <c r="BI458" i="4"/>
  <c r="BH458" i="4"/>
  <c r="BG458" i="4"/>
  <c r="BF458" i="4"/>
  <c r="T458" i="4"/>
  <c r="R458" i="4"/>
  <c r="P458" i="4"/>
  <c r="BK458" i="4"/>
  <c r="J458" i="4"/>
  <c r="BE458" i="4" s="1"/>
  <c r="BI455" i="4"/>
  <c r="BH455" i="4"/>
  <c r="BG455" i="4"/>
  <c r="BF455" i="4"/>
  <c r="T455" i="4"/>
  <c r="R455" i="4"/>
  <c r="R446" i="4" s="1"/>
  <c r="P455" i="4"/>
  <c r="BK455" i="4"/>
  <c r="J455" i="4"/>
  <c r="BE455" i="4"/>
  <c r="BI452" i="4"/>
  <c r="BH452" i="4"/>
  <c r="BG452" i="4"/>
  <c r="BF452" i="4"/>
  <c r="T452" i="4"/>
  <c r="T446" i="4" s="1"/>
  <c r="R452" i="4"/>
  <c r="P452" i="4"/>
  <c r="BK452" i="4"/>
  <c r="J452" i="4"/>
  <c r="BE452" i="4"/>
  <c r="BI450" i="4"/>
  <c r="BH450" i="4"/>
  <c r="BG450" i="4"/>
  <c r="BF450" i="4"/>
  <c r="T450" i="4"/>
  <c r="R450" i="4"/>
  <c r="P450" i="4"/>
  <c r="BK450" i="4"/>
  <c r="J450" i="4"/>
  <c r="BE450" i="4"/>
  <c r="BI447" i="4"/>
  <c r="BH447" i="4"/>
  <c r="BG447" i="4"/>
  <c r="BF447" i="4"/>
  <c r="T447" i="4"/>
  <c r="R447" i="4"/>
  <c r="P447" i="4"/>
  <c r="BK447" i="4"/>
  <c r="J447" i="4"/>
  <c r="BE447" i="4"/>
  <c r="BI439" i="4"/>
  <c r="BH439" i="4"/>
  <c r="BG439" i="4"/>
  <c r="BF439" i="4"/>
  <c r="T439" i="4"/>
  <c r="R439" i="4"/>
  <c r="P439" i="4"/>
  <c r="BK439" i="4"/>
  <c r="J439" i="4"/>
  <c r="BE439" i="4" s="1"/>
  <c r="BI434" i="4"/>
  <c r="BH434" i="4"/>
  <c r="BG434" i="4"/>
  <c r="BF434" i="4"/>
  <c r="T434" i="4"/>
  <c r="R434" i="4"/>
  <c r="R431" i="4" s="1"/>
  <c r="P434" i="4"/>
  <c r="BK434" i="4"/>
  <c r="J434" i="4"/>
  <c r="BE434" i="4"/>
  <c r="BI432" i="4"/>
  <c r="BH432" i="4"/>
  <c r="BG432" i="4"/>
  <c r="BF432" i="4"/>
  <c r="T432" i="4"/>
  <c r="T431" i="4" s="1"/>
  <c r="R432" i="4"/>
  <c r="P432" i="4"/>
  <c r="P431" i="4" s="1"/>
  <c r="BK432" i="4"/>
  <c r="BK431" i="4"/>
  <c r="J431" i="4"/>
  <c r="J118" i="4" s="1"/>
  <c r="J432" i="4"/>
  <c r="BE432" i="4" s="1"/>
  <c r="BI430" i="4"/>
  <c r="BH430" i="4"/>
  <c r="BG430" i="4"/>
  <c r="BF430" i="4"/>
  <c r="T430" i="4"/>
  <c r="R430" i="4"/>
  <c r="P430" i="4"/>
  <c r="BK430" i="4"/>
  <c r="J430" i="4"/>
  <c r="BE430" i="4"/>
  <c r="BI429" i="4"/>
  <c r="BH429" i="4"/>
  <c r="BG429" i="4"/>
  <c r="BF429" i="4"/>
  <c r="T429" i="4"/>
  <c r="R429" i="4"/>
  <c r="P429" i="4"/>
  <c r="BK429" i="4"/>
  <c r="J429" i="4"/>
  <c r="BE429" i="4"/>
  <c r="BI425" i="4"/>
  <c r="BH425" i="4"/>
  <c r="BG425" i="4"/>
  <c r="BF425" i="4"/>
  <c r="T425" i="4"/>
  <c r="R425" i="4"/>
  <c r="P425" i="4"/>
  <c r="BK425" i="4"/>
  <c r="J425" i="4"/>
  <c r="BE425" i="4" s="1"/>
  <c r="BI424" i="4"/>
  <c r="BH424" i="4"/>
  <c r="BG424" i="4"/>
  <c r="BF424" i="4"/>
  <c r="T424" i="4"/>
  <c r="R424" i="4"/>
  <c r="P424" i="4"/>
  <c r="BK424" i="4"/>
  <c r="J424" i="4"/>
  <c r="BE424" i="4"/>
  <c r="BI423" i="4"/>
  <c r="BH423" i="4"/>
  <c r="BG423" i="4"/>
  <c r="BF423" i="4"/>
  <c r="T423" i="4"/>
  <c r="R423" i="4"/>
  <c r="P423" i="4"/>
  <c r="BK423" i="4"/>
  <c r="J423" i="4"/>
  <c r="BE423" i="4"/>
  <c r="BI422" i="4"/>
  <c r="BH422" i="4"/>
  <c r="BG422" i="4"/>
  <c r="BF422" i="4"/>
  <c r="T422" i="4"/>
  <c r="R422" i="4"/>
  <c r="P422" i="4"/>
  <c r="BK422" i="4"/>
  <c r="J422" i="4"/>
  <c r="BE422" i="4"/>
  <c r="BI421" i="4"/>
  <c r="BH421" i="4"/>
  <c r="BG421" i="4"/>
  <c r="BF421" i="4"/>
  <c r="T421" i="4"/>
  <c r="R421" i="4"/>
  <c r="P421" i="4"/>
  <c r="BK421" i="4"/>
  <c r="J421" i="4"/>
  <c r="BE421" i="4" s="1"/>
  <c r="BI420" i="4"/>
  <c r="BH420" i="4"/>
  <c r="BG420" i="4"/>
  <c r="BF420" i="4"/>
  <c r="T420" i="4"/>
  <c r="R420" i="4"/>
  <c r="P420" i="4"/>
  <c r="BK420" i="4"/>
  <c r="J420" i="4"/>
  <c r="BE420" i="4" s="1"/>
  <c r="BI419" i="4"/>
  <c r="BH419" i="4"/>
  <c r="BG419" i="4"/>
  <c r="BF419" i="4"/>
  <c r="T419" i="4"/>
  <c r="R419" i="4"/>
  <c r="P419" i="4"/>
  <c r="BK419" i="4"/>
  <c r="J419" i="4"/>
  <c r="BE419" i="4"/>
  <c r="BI418" i="4"/>
  <c r="BH418" i="4"/>
  <c r="BG418" i="4"/>
  <c r="BF418" i="4"/>
  <c r="T418" i="4"/>
  <c r="R418" i="4"/>
  <c r="R417" i="4" s="1"/>
  <c r="P418" i="4"/>
  <c r="P417" i="4"/>
  <c r="BK418" i="4"/>
  <c r="J418" i="4"/>
  <c r="BE418" i="4"/>
  <c r="BI414" i="4"/>
  <c r="BH414" i="4"/>
  <c r="BG414" i="4"/>
  <c r="BF414" i="4"/>
  <c r="T414" i="4"/>
  <c r="R414" i="4"/>
  <c r="P414" i="4"/>
  <c r="BK414" i="4"/>
  <c r="J414" i="4"/>
  <c r="BE414" i="4"/>
  <c r="BI412" i="4"/>
  <c r="BH412" i="4"/>
  <c r="BG412" i="4"/>
  <c r="BF412" i="4"/>
  <c r="T412" i="4"/>
  <c r="R412" i="4"/>
  <c r="P412" i="4"/>
  <c r="BK412" i="4"/>
  <c r="J412" i="4"/>
  <c r="BE412" i="4" s="1"/>
  <c r="BI410" i="4"/>
  <c r="BH410" i="4"/>
  <c r="BG410" i="4"/>
  <c r="BF410" i="4"/>
  <c r="T410" i="4"/>
  <c r="R410" i="4"/>
  <c r="P410" i="4"/>
  <c r="BK410" i="4"/>
  <c r="J410" i="4"/>
  <c r="BE410" i="4"/>
  <c r="BI406" i="4"/>
  <c r="BH406" i="4"/>
  <c r="BG406" i="4"/>
  <c r="BF406" i="4"/>
  <c r="T406" i="4"/>
  <c r="R406" i="4"/>
  <c r="P406" i="4"/>
  <c r="P401" i="4" s="1"/>
  <c r="BK406" i="4"/>
  <c r="J406" i="4"/>
  <c r="BE406" i="4"/>
  <c r="BI404" i="4"/>
  <c r="BH404" i="4"/>
  <c r="BG404" i="4"/>
  <c r="BF404" i="4"/>
  <c r="T404" i="4"/>
  <c r="T401" i="4" s="1"/>
  <c r="R404" i="4"/>
  <c r="R401" i="4" s="1"/>
  <c r="P404" i="4"/>
  <c r="BK404" i="4"/>
  <c r="J404" i="4"/>
  <c r="BE404" i="4"/>
  <c r="BI402" i="4"/>
  <c r="BH402" i="4"/>
  <c r="BG402" i="4"/>
  <c r="BF402" i="4"/>
  <c r="T402" i="4"/>
  <c r="R402" i="4"/>
  <c r="P402" i="4"/>
  <c r="BK402" i="4"/>
  <c r="BK401" i="4"/>
  <c r="J401" i="4" s="1"/>
  <c r="J116" i="4" s="1"/>
  <c r="J402" i="4"/>
  <c r="BE402" i="4"/>
  <c r="BI400" i="4"/>
  <c r="BH400" i="4"/>
  <c r="BG400" i="4"/>
  <c r="BF400" i="4"/>
  <c r="T400" i="4"/>
  <c r="R400" i="4"/>
  <c r="P400" i="4"/>
  <c r="P398" i="4" s="1"/>
  <c r="BK400" i="4"/>
  <c r="J400" i="4"/>
  <c r="BE400" i="4"/>
  <c r="BI399" i="4"/>
  <c r="BH399" i="4"/>
  <c r="BG399" i="4"/>
  <c r="BF399" i="4"/>
  <c r="T399" i="4"/>
  <c r="T398" i="4"/>
  <c r="R399" i="4"/>
  <c r="R398" i="4"/>
  <c r="P399" i="4"/>
  <c r="BK399" i="4"/>
  <c r="BK398" i="4"/>
  <c r="J398" i="4"/>
  <c r="J115" i="4" s="1"/>
  <c r="J399" i="4"/>
  <c r="BE399" i="4"/>
  <c r="BI395" i="4"/>
  <c r="BH395" i="4"/>
  <c r="BG395" i="4"/>
  <c r="BF395" i="4"/>
  <c r="T395" i="4"/>
  <c r="T394" i="4"/>
  <c r="R395" i="4"/>
  <c r="R394" i="4" s="1"/>
  <c r="P395" i="4"/>
  <c r="P394" i="4"/>
  <c r="BK395" i="4"/>
  <c r="BK394" i="4"/>
  <c r="J394" i="4" s="1"/>
  <c r="J113" i="4" s="1"/>
  <c r="J395" i="4"/>
  <c r="BE395" i="4"/>
  <c r="BI390" i="4"/>
  <c r="BH390" i="4"/>
  <c r="BG390" i="4"/>
  <c r="BF390" i="4"/>
  <c r="T390" i="4"/>
  <c r="R390" i="4"/>
  <c r="P390" i="4"/>
  <c r="BK390" i="4"/>
  <c r="BK387" i="4" s="1"/>
  <c r="J387" i="4" s="1"/>
  <c r="J112" i="4" s="1"/>
  <c r="J390" i="4"/>
  <c r="BE390" i="4"/>
  <c r="BI388" i="4"/>
  <c r="BH388" i="4"/>
  <c r="BG388" i="4"/>
  <c r="BF388" i="4"/>
  <c r="T388" i="4"/>
  <c r="T387" i="4" s="1"/>
  <c r="R388" i="4"/>
  <c r="R387" i="4"/>
  <c r="P388" i="4"/>
  <c r="P387" i="4"/>
  <c r="BK388" i="4"/>
  <c r="J388" i="4"/>
  <c r="BE388" i="4"/>
  <c r="BI383" i="4"/>
  <c r="BH383" i="4"/>
  <c r="BG383" i="4"/>
  <c r="BF383" i="4"/>
  <c r="T383" i="4"/>
  <c r="R383" i="4"/>
  <c r="P383" i="4"/>
  <c r="BK383" i="4"/>
  <c r="J383" i="4"/>
  <c r="BE383" i="4"/>
  <c r="BI376" i="4"/>
  <c r="BH376" i="4"/>
  <c r="BG376" i="4"/>
  <c r="BF376" i="4"/>
  <c r="T376" i="4"/>
  <c r="R376" i="4"/>
  <c r="P376" i="4"/>
  <c r="BK376" i="4"/>
  <c r="J376" i="4"/>
  <c r="BE376" i="4"/>
  <c r="BI370" i="4"/>
  <c r="BH370" i="4"/>
  <c r="BG370" i="4"/>
  <c r="BF370" i="4"/>
  <c r="T370" i="4"/>
  <c r="R370" i="4"/>
  <c r="R350" i="4" s="1"/>
  <c r="P370" i="4"/>
  <c r="BK370" i="4"/>
  <c r="J370" i="4"/>
  <c r="BE370" i="4" s="1"/>
  <c r="BI362" i="4"/>
  <c r="BH362" i="4"/>
  <c r="BG362" i="4"/>
  <c r="BF362" i="4"/>
  <c r="T362" i="4"/>
  <c r="R362" i="4"/>
  <c r="P362" i="4"/>
  <c r="BK362" i="4"/>
  <c r="BK350" i="4" s="1"/>
  <c r="J350" i="4" s="1"/>
  <c r="J111" i="4" s="1"/>
  <c r="J362" i="4"/>
  <c r="BE362" i="4"/>
  <c r="BI351" i="4"/>
  <c r="BH351" i="4"/>
  <c r="BG351" i="4"/>
  <c r="BF351" i="4"/>
  <c r="T351" i="4"/>
  <c r="T350" i="4" s="1"/>
  <c r="R351" i="4"/>
  <c r="P351" i="4"/>
  <c r="P350" i="4"/>
  <c r="BK351" i="4"/>
  <c r="J351" i="4"/>
  <c r="BE351" i="4"/>
  <c r="BI346" i="4"/>
  <c r="BH346" i="4"/>
  <c r="BG346" i="4"/>
  <c r="BF346" i="4"/>
  <c r="T346" i="4"/>
  <c r="R346" i="4"/>
  <c r="P346" i="4"/>
  <c r="BK346" i="4"/>
  <c r="J346" i="4"/>
  <c r="BE346" i="4"/>
  <c r="BI344" i="4"/>
  <c r="BH344" i="4"/>
  <c r="BG344" i="4"/>
  <c r="BF344" i="4"/>
  <c r="T344" i="4"/>
  <c r="R344" i="4"/>
  <c r="P344" i="4"/>
  <c r="P332" i="4" s="1"/>
  <c r="BK344" i="4"/>
  <c r="J344" i="4"/>
  <c r="BE344" i="4"/>
  <c r="BI337" i="4"/>
  <c r="BH337" i="4"/>
  <c r="BG337" i="4"/>
  <c r="BF337" i="4"/>
  <c r="T337" i="4"/>
  <c r="T332" i="4" s="1"/>
  <c r="R337" i="4"/>
  <c r="P337" i="4"/>
  <c r="BK337" i="4"/>
  <c r="J337" i="4"/>
  <c r="BE337" i="4" s="1"/>
  <c r="BI333" i="4"/>
  <c r="BH333" i="4"/>
  <c r="BG333" i="4"/>
  <c r="BF333" i="4"/>
  <c r="T333" i="4"/>
  <c r="R333" i="4"/>
  <c r="R332" i="4" s="1"/>
  <c r="P333" i="4"/>
  <c r="BK333" i="4"/>
  <c r="BK332" i="4"/>
  <c r="J332" i="4" s="1"/>
  <c r="J110" i="4" s="1"/>
  <c r="J333" i="4"/>
  <c r="BE333" i="4"/>
  <c r="BI328" i="4"/>
  <c r="BH328" i="4"/>
  <c r="BG328" i="4"/>
  <c r="BF328" i="4"/>
  <c r="T328" i="4"/>
  <c r="R328" i="4"/>
  <c r="P328" i="4"/>
  <c r="BK328" i="4"/>
  <c r="J328" i="4"/>
  <c r="BE328" i="4"/>
  <c r="BI324" i="4"/>
  <c r="BH324" i="4"/>
  <c r="BG324" i="4"/>
  <c r="BF324" i="4"/>
  <c r="T324" i="4"/>
  <c r="R324" i="4"/>
  <c r="P324" i="4"/>
  <c r="BK324" i="4"/>
  <c r="J324" i="4"/>
  <c r="BE324" i="4"/>
  <c r="BI319" i="4"/>
  <c r="BH319" i="4"/>
  <c r="BG319" i="4"/>
  <c r="BF319" i="4"/>
  <c r="T319" i="4"/>
  <c r="R319" i="4"/>
  <c r="P319" i="4"/>
  <c r="P308" i="4" s="1"/>
  <c r="BK319" i="4"/>
  <c r="J319" i="4"/>
  <c r="BE319" i="4"/>
  <c r="BI314" i="4"/>
  <c r="BH314" i="4"/>
  <c r="BG314" i="4"/>
  <c r="BF314" i="4"/>
  <c r="T314" i="4"/>
  <c r="R314" i="4"/>
  <c r="R308" i="4" s="1"/>
  <c r="P314" i="4"/>
  <c r="BK314" i="4"/>
  <c r="J314" i="4"/>
  <c r="BE314" i="4"/>
  <c r="BI309" i="4"/>
  <c r="BH309" i="4"/>
  <c r="BG309" i="4"/>
  <c r="BF309" i="4"/>
  <c r="T309" i="4"/>
  <c r="T308" i="4" s="1"/>
  <c r="R309" i="4"/>
  <c r="P309" i="4"/>
  <c r="BK309" i="4"/>
  <c r="BK308" i="4"/>
  <c r="J308" i="4" s="1"/>
  <c r="J109" i="4" s="1"/>
  <c r="J309" i="4"/>
  <c r="BE309" i="4"/>
  <c r="BI306" i="4"/>
  <c r="BH306" i="4"/>
  <c r="BG306" i="4"/>
  <c r="BF306" i="4"/>
  <c r="T306" i="4"/>
  <c r="R306" i="4"/>
  <c r="P306" i="4"/>
  <c r="BK306" i="4"/>
  <c r="J306" i="4"/>
  <c r="BE306" i="4"/>
  <c r="BI303" i="4"/>
  <c r="BH303" i="4"/>
  <c r="BG303" i="4"/>
  <c r="BF303" i="4"/>
  <c r="T303" i="4"/>
  <c r="R303" i="4"/>
  <c r="P303" i="4"/>
  <c r="BK303" i="4"/>
  <c r="J303" i="4"/>
  <c r="BE303" i="4"/>
  <c r="BI298" i="4"/>
  <c r="BH298" i="4"/>
  <c r="BG298" i="4"/>
  <c r="BF298" i="4"/>
  <c r="T298" i="4"/>
  <c r="R298" i="4"/>
  <c r="P298" i="4"/>
  <c r="BK298" i="4"/>
  <c r="J298" i="4"/>
  <c r="BE298" i="4"/>
  <c r="BI293" i="4"/>
  <c r="BH293" i="4"/>
  <c r="BG293" i="4"/>
  <c r="BF293" i="4"/>
  <c r="T293" i="4"/>
  <c r="R293" i="4"/>
  <c r="P293" i="4"/>
  <c r="BK293" i="4"/>
  <c r="J293" i="4"/>
  <c r="BE293" i="4" s="1"/>
  <c r="BI290" i="4"/>
  <c r="BH290" i="4"/>
  <c r="BG290" i="4"/>
  <c r="BF290" i="4"/>
  <c r="T290" i="4"/>
  <c r="R290" i="4"/>
  <c r="P290" i="4"/>
  <c r="BK290" i="4"/>
  <c r="J290" i="4"/>
  <c r="BE290" i="4"/>
  <c r="BI286" i="4"/>
  <c r="BH286" i="4"/>
  <c r="BG286" i="4"/>
  <c r="BF286" i="4"/>
  <c r="T286" i="4"/>
  <c r="R286" i="4"/>
  <c r="P286" i="4"/>
  <c r="BK286" i="4"/>
  <c r="J286" i="4"/>
  <c r="BE286" i="4"/>
  <c r="BI279" i="4"/>
  <c r="BH279" i="4"/>
  <c r="BG279" i="4"/>
  <c r="BF279" i="4"/>
  <c r="T279" i="4"/>
  <c r="R279" i="4"/>
  <c r="P279" i="4"/>
  <c r="BK279" i="4"/>
  <c r="J279" i="4"/>
  <c r="BE279" i="4"/>
  <c r="BI272" i="4"/>
  <c r="BH272" i="4"/>
  <c r="BG272" i="4"/>
  <c r="BF272" i="4"/>
  <c r="T272" i="4"/>
  <c r="T269" i="4" s="1"/>
  <c r="T268" i="4" s="1"/>
  <c r="R272" i="4"/>
  <c r="R269" i="4" s="1"/>
  <c r="R268" i="4" s="1"/>
  <c r="P272" i="4"/>
  <c r="BK272" i="4"/>
  <c r="J272" i="4"/>
  <c r="BE272" i="4"/>
  <c r="BI270" i="4"/>
  <c r="BH270" i="4"/>
  <c r="BG270" i="4"/>
  <c r="BF270" i="4"/>
  <c r="T270" i="4"/>
  <c r="R270" i="4"/>
  <c r="P270" i="4"/>
  <c r="P269" i="4"/>
  <c r="P268" i="4" s="1"/>
  <c r="BK270" i="4"/>
  <c r="BK269" i="4" s="1"/>
  <c r="J270" i="4"/>
  <c r="BE270" i="4"/>
  <c r="BI265" i="4"/>
  <c r="BH265" i="4"/>
  <c r="BG265" i="4"/>
  <c r="BF265" i="4"/>
  <c r="T265" i="4"/>
  <c r="T264" i="4"/>
  <c r="R265" i="4"/>
  <c r="R264" i="4"/>
  <c r="P265" i="4"/>
  <c r="P264" i="4" s="1"/>
  <c r="BK265" i="4"/>
  <c r="BK264" i="4"/>
  <c r="J264" i="4"/>
  <c r="J106" i="4" s="1"/>
  <c r="J265" i="4"/>
  <c r="BE265" i="4" s="1"/>
  <c r="BI259" i="4"/>
  <c r="BH259" i="4"/>
  <c r="BG259" i="4"/>
  <c r="BF259" i="4"/>
  <c r="T259" i="4"/>
  <c r="T255" i="4" s="1"/>
  <c r="T254" i="4" s="1"/>
  <c r="R259" i="4"/>
  <c r="R255" i="4" s="1"/>
  <c r="R254" i="4" s="1"/>
  <c r="P259" i="4"/>
  <c r="BK259" i="4"/>
  <c r="J259" i="4"/>
  <c r="BE259" i="4"/>
  <c r="BI256" i="4"/>
  <c r="BH256" i="4"/>
  <c r="BG256" i="4"/>
  <c r="BF256" i="4"/>
  <c r="T256" i="4"/>
  <c r="R256" i="4"/>
  <c r="P256" i="4"/>
  <c r="P255" i="4"/>
  <c r="BK256" i="4"/>
  <c r="BK255" i="4" s="1"/>
  <c r="J256" i="4"/>
  <c r="BE256" i="4"/>
  <c r="BI252" i="4"/>
  <c r="BH252" i="4"/>
  <c r="BG252" i="4"/>
  <c r="BF252" i="4"/>
  <c r="T252" i="4"/>
  <c r="T251" i="4"/>
  <c r="R252" i="4"/>
  <c r="R251" i="4"/>
  <c r="P252" i="4"/>
  <c r="P251" i="4" s="1"/>
  <c r="BK252" i="4"/>
  <c r="BK251" i="4"/>
  <c r="J251" i="4"/>
  <c r="J103" i="4" s="1"/>
  <c r="J252" i="4"/>
  <c r="BE252" i="4" s="1"/>
  <c r="BI247" i="4"/>
  <c r="BH247" i="4"/>
  <c r="BG247" i="4"/>
  <c r="BF247" i="4"/>
  <c r="T247" i="4"/>
  <c r="T246" i="4"/>
  <c r="R247" i="4"/>
  <c r="R246" i="4" s="1"/>
  <c r="P247" i="4"/>
  <c r="P246" i="4" s="1"/>
  <c r="BK247" i="4"/>
  <c r="BK246" i="4"/>
  <c r="J246" i="4"/>
  <c r="J102" i="4" s="1"/>
  <c r="J247" i="4"/>
  <c r="BE247" i="4" s="1"/>
  <c r="BI240" i="4"/>
  <c r="BH240" i="4"/>
  <c r="BG240" i="4"/>
  <c r="BF240" i="4"/>
  <c r="T240" i="4"/>
  <c r="R240" i="4"/>
  <c r="P240" i="4"/>
  <c r="BK240" i="4"/>
  <c r="J240" i="4"/>
  <c r="BE240" i="4"/>
  <c r="BI235" i="4"/>
  <c r="BH235" i="4"/>
  <c r="BG235" i="4"/>
  <c r="BF235" i="4"/>
  <c r="T235" i="4"/>
  <c r="R235" i="4"/>
  <c r="P235" i="4"/>
  <c r="BK235" i="4"/>
  <c r="J235" i="4"/>
  <c r="BE235" i="4"/>
  <c r="BI231" i="4"/>
  <c r="BH231" i="4"/>
  <c r="BG231" i="4"/>
  <c r="BF231" i="4"/>
  <c r="T231" i="4"/>
  <c r="R231" i="4"/>
  <c r="P231" i="4"/>
  <c r="BK231" i="4"/>
  <c r="J231" i="4"/>
  <c r="BE231" i="4"/>
  <c r="BI229" i="4"/>
  <c r="BH229" i="4"/>
  <c r="BG229" i="4"/>
  <c r="BF229" i="4"/>
  <c r="T229" i="4"/>
  <c r="R229" i="4"/>
  <c r="P229" i="4"/>
  <c r="BK229" i="4"/>
  <c r="J229" i="4"/>
  <c r="BE229" i="4"/>
  <c r="BI223" i="4"/>
  <c r="BH223" i="4"/>
  <c r="BG223" i="4"/>
  <c r="BF223" i="4"/>
  <c r="T223" i="4"/>
  <c r="R223" i="4"/>
  <c r="P223" i="4"/>
  <c r="BK223" i="4"/>
  <c r="J223" i="4"/>
  <c r="BE223" i="4"/>
  <c r="BI221" i="4"/>
  <c r="BH221" i="4"/>
  <c r="BG221" i="4"/>
  <c r="BF221" i="4"/>
  <c r="T221" i="4"/>
  <c r="R221" i="4"/>
  <c r="P221" i="4"/>
  <c r="BK221" i="4"/>
  <c r="J221" i="4"/>
  <c r="BE221" i="4"/>
  <c r="BI216" i="4"/>
  <c r="BH216" i="4"/>
  <c r="BG216" i="4"/>
  <c r="BF216" i="4"/>
  <c r="T216" i="4"/>
  <c r="R216" i="4"/>
  <c r="P216" i="4"/>
  <c r="BK216" i="4"/>
  <c r="J216" i="4"/>
  <c r="BE216" i="4"/>
  <c r="BI214" i="4"/>
  <c r="BH214" i="4"/>
  <c r="BG214" i="4"/>
  <c r="BF214" i="4"/>
  <c r="T214" i="4"/>
  <c r="R214" i="4"/>
  <c r="P214" i="4"/>
  <c r="BK214" i="4"/>
  <c r="BK207" i="4" s="1"/>
  <c r="J207" i="4" s="1"/>
  <c r="J101" i="4" s="1"/>
  <c r="J214" i="4"/>
  <c r="BE214" i="4"/>
  <c r="BI212" i="4"/>
  <c r="BH212" i="4"/>
  <c r="BG212" i="4"/>
  <c r="BF212" i="4"/>
  <c r="T212" i="4"/>
  <c r="T207" i="4" s="1"/>
  <c r="R212" i="4"/>
  <c r="R207" i="4" s="1"/>
  <c r="P212" i="4"/>
  <c r="BK212" i="4"/>
  <c r="J212" i="4"/>
  <c r="BE212" i="4"/>
  <c r="BI210" i="4"/>
  <c r="BH210" i="4"/>
  <c r="BG210" i="4"/>
  <c r="BF210" i="4"/>
  <c r="T210" i="4"/>
  <c r="R210" i="4"/>
  <c r="P210" i="4"/>
  <c r="BK210" i="4"/>
  <c r="J210" i="4"/>
  <c r="BE210" i="4"/>
  <c r="BI208" i="4"/>
  <c r="BH208" i="4"/>
  <c r="BG208" i="4"/>
  <c r="BF208" i="4"/>
  <c r="T208" i="4"/>
  <c r="R208" i="4"/>
  <c r="P208" i="4"/>
  <c r="P207" i="4"/>
  <c r="BK208" i="4"/>
  <c r="J208" i="4"/>
  <c r="BE208" i="4"/>
  <c r="BI204" i="4"/>
  <c r="BH204" i="4"/>
  <c r="BG204" i="4"/>
  <c r="BF204" i="4"/>
  <c r="T204" i="4"/>
  <c r="R204" i="4"/>
  <c r="P204" i="4"/>
  <c r="BK204" i="4"/>
  <c r="J204" i="4"/>
  <c r="BE204" i="4"/>
  <c r="BI202" i="4"/>
  <c r="BH202" i="4"/>
  <c r="BG202" i="4"/>
  <c r="BF202" i="4"/>
  <c r="T202" i="4"/>
  <c r="R202" i="4"/>
  <c r="P202" i="4"/>
  <c r="BK202" i="4"/>
  <c r="BK182" i="4" s="1"/>
  <c r="J182" i="4" s="1"/>
  <c r="J100" i="4" s="1"/>
  <c r="J202" i="4"/>
  <c r="BE202" i="4"/>
  <c r="BI188" i="4"/>
  <c r="BH188" i="4"/>
  <c r="BG188" i="4"/>
  <c r="BF188" i="4"/>
  <c r="T188" i="4"/>
  <c r="T182" i="4" s="1"/>
  <c r="R188" i="4"/>
  <c r="R182" i="4" s="1"/>
  <c r="P188" i="4"/>
  <c r="BK188" i="4"/>
  <c r="J188" i="4"/>
  <c r="BE188" i="4"/>
  <c r="BI186" i="4"/>
  <c r="BH186" i="4"/>
  <c r="BG186" i="4"/>
  <c r="BF186" i="4"/>
  <c r="T186" i="4"/>
  <c r="R186" i="4"/>
  <c r="P186" i="4"/>
  <c r="BK186" i="4"/>
  <c r="J186" i="4"/>
  <c r="BE186" i="4"/>
  <c r="BI183" i="4"/>
  <c r="BH183" i="4"/>
  <c r="BG183" i="4"/>
  <c r="BF183" i="4"/>
  <c r="T183" i="4"/>
  <c r="R183" i="4"/>
  <c r="P183" i="4"/>
  <c r="P182" i="4"/>
  <c r="BK183" i="4"/>
  <c r="J183" i="4"/>
  <c r="BE183" i="4"/>
  <c r="BI174" i="4"/>
  <c r="BH174" i="4"/>
  <c r="BG174" i="4"/>
  <c r="BF174" i="4"/>
  <c r="T174" i="4"/>
  <c r="R174" i="4"/>
  <c r="P174" i="4"/>
  <c r="BK174" i="4"/>
  <c r="J174" i="4"/>
  <c r="BE174" i="4"/>
  <c r="BI172" i="4"/>
  <c r="BH172" i="4"/>
  <c r="BG172" i="4"/>
  <c r="BF172" i="4"/>
  <c r="T172" i="4"/>
  <c r="R172" i="4"/>
  <c r="P172" i="4"/>
  <c r="P151" i="4" s="1"/>
  <c r="BK172" i="4"/>
  <c r="J172" i="4"/>
  <c r="BE172" i="4"/>
  <c r="BI170" i="4"/>
  <c r="BH170" i="4"/>
  <c r="BG170" i="4"/>
  <c r="BF170" i="4"/>
  <c r="T170" i="4"/>
  <c r="R170" i="4"/>
  <c r="P170" i="4"/>
  <c r="BK170" i="4"/>
  <c r="J170" i="4"/>
  <c r="BE170" i="4"/>
  <c r="BI164" i="4"/>
  <c r="BH164" i="4"/>
  <c r="BG164" i="4"/>
  <c r="BF164" i="4"/>
  <c r="T164" i="4"/>
  <c r="R164" i="4"/>
  <c r="P164" i="4"/>
  <c r="BK164" i="4"/>
  <c r="J164" i="4"/>
  <c r="BE164" i="4"/>
  <c r="BI158" i="4"/>
  <c r="F37" i="4" s="1"/>
  <c r="BD97" i="1" s="1"/>
  <c r="BH158" i="4"/>
  <c r="BG158" i="4"/>
  <c r="BF158" i="4"/>
  <c r="T158" i="4"/>
  <c r="R158" i="4"/>
  <c r="P158" i="4"/>
  <c r="BK158" i="4"/>
  <c r="J158" i="4"/>
  <c r="BE158" i="4"/>
  <c r="BI152" i="4"/>
  <c r="BH152" i="4"/>
  <c r="F36" i="4" s="1"/>
  <c r="BC97" i="1" s="1"/>
  <c r="BG152" i="4"/>
  <c r="F35" i="4"/>
  <c r="BB97" i="1" s="1"/>
  <c r="BF152" i="4"/>
  <c r="J34" i="4" s="1"/>
  <c r="AW97" i="1" s="1"/>
  <c r="T152" i="4"/>
  <c r="T151" i="4"/>
  <c r="R152" i="4"/>
  <c r="R151" i="4" s="1"/>
  <c r="P152" i="4"/>
  <c r="BK152" i="4"/>
  <c r="BK151" i="4"/>
  <c r="J151" i="4" s="1"/>
  <c r="J99" i="4" s="1"/>
  <c r="J152" i="4"/>
  <c r="BE152" i="4"/>
  <c r="J145" i="4"/>
  <c r="J144" i="4"/>
  <c r="F144" i="4"/>
  <c r="F142" i="4"/>
  <c r="E140" i="4"/>
  <c r="J92" i="4"/>
  <c r="J91" i="4"/>
  <c r="F91" i="4"/>
  <c r="F89" i="4"/>
  <c r="E87" i="4"/>
  <c r="J18" i="4"/>
  <c r="E18" i="4"/>
  <c r="F145" i="4" s="1"/>
  <c r="J17" i="4"/>
  <c r="J12" i="4"/>
  <c r="J142" i="4" s="1"/>
  <c r="J89" i="4"/>
  <c r="E7" i="4"/>
  <c r="E85" i="4" s="1"/>
  <c r="E138" i="4"/>
  <c r="J37" i="3"/>
  <c r="J36" i="3"/>
  <c r="AY96" i="1"/>
  <c r="J35" i="3"/>
  <c r="AX96" i="1"/>
  <c r="BI301" i="3"/>
  <c r="BH301" i="3"/>
  <c r="BG301" i="3"/>
  <c r="BF301" i="3"/>
  <c r="T301" i="3"/>
  <c r="R301" i="3"/>
  <c r="P301" i="3"/>
  <c r="BK301" i="3"/>
  <c r="J301" i="3"/>
  <c r="BE301" i="3"/>
  <c r="BI300" i="3"/>
  <c r="BH300" i="3"/>
  <c r="BG300" i="3"/>
  <c r="BF300" i="3"/>
  <c r="T300" i="3"/>
  <c r="R300" i="3"/>
  <c r="P300" i="3"/>
  <c r="BK300" i="3"/>
  <c r="J300" i="3"/>
  <c r="BE300" i="3"/>
  <c r="BI299" i="3"/>
  <c r="BH299" i="3"/>
  <c r="BG299" i="3"/>
  <c r="BF299" i="3"/>
  <c r="T299" i="3"/>
  <c r="R299" i="3"/>
  <c r="P299" i="3"/>
  <c r="BK299" i="3"/>
  <c r="J299" i="3"/>
  <c r="BE299" i="3"/>
  <c r="BI298" i="3"/>
  <c r="BH298" i="3"/>
  <c r="BG298" i="3"/>
  <c r="BF298" i="3"/>
  <c r="T298" i="3"/>
  <c r="R298" i="3"/>
  <c r="P298" i="3"/>
  <c r="BK298" i="3"/>
  <c r="J298" i="3"/>
  <c r="BE298" i="3"/>
  <c r="BI297" i="3"/>
  <c r="BH297" i="3"/>
  <c r="BG297" i="3"/>
  <c r="BF297" i="3"/>
  <c r="T297" i="3"/>
  <c r="R297" i="3"/>
  <c r="P297" i="3"/>
  <c r="BK297" i="3"/>
  <c r="J297" i="3"/>
  <c r="BE297" i="3"/>
  <c r="BI296" i="3"/>
  <c r="BH296" i="3"/>
  <c r="BG296" i="3"/>
  <c r="BF296" i="3"/>
  <c r="T296" i="3"/>
  <c r="R296" i="3"/>
  <c r="P296" i="3"/>
  <c r="BK296" i="3"/>
  <c r="BK292" i="3" s="1"/>
  <c r="J292" i="3" s="1"/>
  <c r="J103" i="3" s="1"/>
  <c r="J296" i="3"/>
  <c r="BE296" i="3"/>
  <c r="BI295" i="3"/>
  <c r="BH295" i="3"/>
  <c r="BG295" i="3"/>
  <c r="BF295" i="3"/>
  <c r="T295" i="3"/>
  <c r="T292" i="3" s="1"/>
  <c r="R295" i="3"/>
  <c r="R292" i="3" s="1"/>
  <c r="P295" i="3"/>
  <c r="BK295" i="3"/>
  <c r="J295" i="3"/>
  <c r="BE295" i="3"/>
  <c r="BI294" i="3"/>
  <c r="BH294" i="3"/>
  <c r="BG294" i="3"/>
  <c r="BF294" i="3"/>
  <c r="T294" i="3"/>
  <c r="R294" i="3"/>
  <c r="P294" i="3"/>
  <c r="BK294" i="3"/>
  <c r="J294" i="3"/>
  <c r="BE294" i="3"/>
  <c r="BI293" i="3"/>
  <c r="BH293" i="3"/>
  <c r="BG293" i="3"/>
  <c r="BF293" i="3"/>
  <c r="T293" i="3"/>
  <c r="R293" i="3"/>
  <c r="P293" i="3"/>
  <c r="P292" i="3"/>
  <c r="BK293" i="3"/>
  <c r="J293" i="3"/>
  <c r="BE293" i="3" s="1"/>
  <c r="BI291" i="3"/>
  <c r="BH291" i="3"/>
  <c r="BG291" i="3"/>
  <c r="BF291" i="3"/>
  <c r="T291" i="3"/>
  <c r="T290" i="3"/>
  <c r="R291" i="3"/>
  <c r="R290" i="3"/>
  <c r="P291" i="3"/>
  <c r="P290" i="3"/>
  <c r="BK291" i="3"/>
  <c r="BK290" i="3"/>
  <c r="J290" i="3" s="1"/>
  <c r="J102" i="3" s="1"/>
  <c r="J291" i="3"/>
  <c r="BE291" i="3" s="1"/>
  <c r="BI289" i="3"/>
  <c r="BH289" i="3"/>
  <c r="BG289" i="3"/>
  <c r="BF289" i="3"/>
  <c r="T289" i="3"/>
  <c r="R289" i="3"/>
  <c r="P289" i="3"/>
  <c r="BK289" i="3"/>
  <c r="J289" i="3"/>
  <c r="BE289" i="3"/>
  <c r="BI286" i="3"/>
  <c r="BH286" i="3"/>
  <c r="BG286" i="3"/>
  <c r="BF286" i="3"/>
  <c r="T286" i="3"/>
  <c r="R286" i="3"/>
  <c r="P286" i="3"/>
  <c r="BK286" i="3"/>
  <c r="J286" i="3"/>
  <c r="BE286" i="3"/>
  <c r="BI285" i="3"/>
  <c r="BH285" i="3"/>
  <c r="BG285" i="3"/>
  <c r="BF285" i="3"/>
  <c r="T285" i="3"/>
  <c r="R285" i="3"/>
  <c r="P285" i="3"/>
  <c r="BK285" i="3"/>
  <c r="J285" i="3"/>
  <c r="BE285" i="3"/>
  <c r="BI284" i="3"/>
  <c r="BH284" i="3"/>
  <c r="BG284" i="3"/>
  <c r="BF284" i="3"/>
  <c r="T284" i="3"/>
  <c r="R284" i="3"/>
  <c r="P284" i="3"/>
  <c r="BK284" i="3"/>
  <c r="J284" i="3"/>
  <c r="BE284" i="3"/>
  <c r="BI283" i="3"/>
  <c r="BH283" i="3"/>
  <c r="BG283" i="3"/>
  <c r="BF283" i="3"/>
  <c r="T283" i="3"/>
  <c r="R283" i="3"/>
  <c r="P283" i="3"/>
  <c r="BK283" i="3"/>
  <c r="J283" i="3"/>
  <c r="BE283" i="3"/>
  <c r="BI282" i="3"/>
  <c r="BH282" i="3"/>
  <c r="BG282" i="3"/>
  <c r="BF282" i="3"/>
  <c r="T282" i="3"/>
  <c r="R282" i="3"/>
  <c r="P282" i="3"/>
  <c r="BK282" i="3"/>
  <c r="J282" i="3"/>
  <c r="BE282" i="3"/>
  <c r="BI281" i="3"/>
  <c r="BH281" i="3"/>
  <c r="BG281" i="3"/>
  <c r="BF281" i="3"/>
  <c r="T281" i="3"/>
  <c r="R281" i="3"/>
  <c r="P281" i="3"/>
  <c r="BK281" i="3"/>
  <c r="J281" i="3"/>
  <c r="BE281" i="3"/>
  <c r="BI280" i="3"/>
  <c r="BH280" i="3"/>
  <c r="BG280" i="3"/>
  <c r="BF280" i="3"/>
  <c r="T280" i="3"/>
  <c r="R280" i="3"/>
  <c r="P280" i="3"/>
  <c r="BK280" i="3"/>
  <c r="J280" i="3"/>
  <c r="BE280" i="3"/>
  <c r="BI279" i="3"/>
  <c r="BH279" i="3"/>
  <c r="BG279" i="3"/>
  <c r="BF279" i="3"/>
  <c r="T279" i="3"/>
  <c r="R279" i="3"/>
  <c r="P279" i="3"/>
  <c r="BK279" i="3"/>
  <c r="J279" i="3"/>
  <c r="BE279" i="3"/>
  <c r="BI278" i="3"/>
  <c r="BH278" i="3"/>
  <c r="BG278" i="3"/>
  <c r="BF278" i="3"/>
  <c r="T278" i="3"/>
  <c r="R278" i="3"/>
  <c r="P278" i="3"/>
  <c r="BK278" i="3"/>
  <c r="J278" i="3"/>
  <c r="BE278" i="3"/>
  <c r="BI277" i="3"/>
  <c r="BH277" i="3"/>
  <c r="BG277" i="3"/>
  <c r="BF277" i="3"/>
  <c r="T277" i="3"/>
  <c r="R277" i="3"/>
  <c r="P277" i="3"/>
  <c r="BK277" i="3"/>
  <c r="J277" i="3"/>
  <c r="BE277" i="3"/>
  <c r="BI276" i="3"/>
  <c r="BH276" i="3"/>
  <c r="BG276" i="3"/>
  <c r="BF276" i="3"/>
  <c r="T276" i="3"/>
  <c r="R276" i="3"/>
  <c r="P276" i="3"/>
  <c r="BK276" i="3"/>
  <c r="J276" i="3"/>
  <c r="BE276" i="3"/>
  <c r="BI275" i="3"/>
  <c r="BH275" i="3"/>
  <c r="BG275" i="3"/>
  <c r="BF275" i="3"/>
  <c r="T275" i="3"/>
  <c r="R275" i="3"/>
  <c r="P275" i="3"/>
  <c r="BK275" i="3"/>
  <c r="J275" i="3"/>
  <c r="BE275" i="3"/>
  <c r="BI274" i="3"/>
  <c r="BH274" i="3"/>
  <c r="BG274" i="3"/>
  <c r="BF274" i="3"/>
  <c r="T274" i="3"/>
  <c r="R274" i="3"/>
  <c r="P274" i="3"/>
  <c r="BK274" i="3"/>
  <c r="J274" i="3"/>
  <c r="BE274" i="3"/>
  <c r="BI273" i="3"/>
  <c r="BH273" i="3"/>
  <c r="BG273" i="3"/>
  <c r="BF273" i="3"/>
  <c r="T273" i="3"/>
  <c r="R273" i="3"/>
  <c r="P273" i="3"/>
  <c r="BK273" i="3"/>
  <c r="J273" i="3"/>
  <c r="BE273" i="3"/>
  <c r="BI272" i="3"/>
  <c r="BH272" i="3"/>
  <c r="BG272" i="3"/>
  <c r="BF272" i="3"/>
  <c r="T272" i="3"/>
  <c r="R272" i="3"/>
  <c r="P272" i="3"/>
  <c r="BK272" i="3"/>
  <c r="J272" i="3"/>
  <c r="BE272" i="3"/>
  <c r="BI271" i="3"/>
  <c r="BH271" i="3"/>
  <c r="BG271" i="3"/>
  <c r="BF271" i="3"/>
  <c r="T271" i="3"/>
  <c r="R271" i="3"/>
  <c r="P271" i="3"/>
  <c r="BK271" i="3"/>
  <c r="J271" i="3"/>
  <c r="BE271" i="3"/>
  <c r="BI270" i="3"/>
  <c r="BH270" i="3"/>
  <c r="BG270" i="3"/>
  <c r="BF270" i="3"/>
  <c r="T270" i="3"/>
  <c r="R270" i="3"/>
  <c r="P270" i="3"/>
  <c r="BK270" i="3"/>
  <c r="J270" i="3"/>
  <c r="BE270" i="3"/>
  <c r="BI269" i="3"/>
  <c r="BH269" i="3"/>
  <c r="BG269" i="3"/>
  <c r="BF269" i="3"/>
  <c r="T269" i="3"/>
  <c r="R269" i="3"/>
  <c r="P269" i="3"/>
  <c r="BK269" i="3"/>
  <c r="J269" i="3"/>
  <c r="BE269" i="3"/>
  <c r="BI268" i="3"/>
  <c r="BH268" i="3"/>
  <c r="BG268" i="3"/>
  <c r="BF268" i="3"/>
  <c r="T268" i="3"/>
  <c r="R268" i="3"/>
  <c r="P268" i="3"/>
  <c r="BK268" i="3"/>
  <c r="J268" i="3"/>
  <c r="BE268" i="3"/>
  <c r="BI267" i="3"/>
  <c r="BH267" i="3"/>
  <c r="BG267" i="3"/>
  <c r="BF267" i="3"/>
  <c r="T267" i="3"/>
  <c r="R267" i="3"/>
  <c r="P267" i="3"/>
  <c r="BK267" i="3"/>
  <c r="J267" i="3"/>
  <c r="BE267" i="3"/>
  <c r="BI266" i="3"/>
  <c r="BH266" i="3"/>
  <c r="BG266" i="3"/>
  <c r="BF266" i="3"/>
  <c r="T266" i="3"/>
  <c r="R266" i="3"/>
  <c r="P266" i="3"/>
  <c r="BK266" i="3"/>
  <c r="J266" i="3"/>
  <c r="BE266" i="3"/>
  <c r="BI265" i="3"/>
  <c r="BH265" i="3"/>
  <c r="BG265" i="3"/>
  <c r="BF265" i="3"/>
  <c r="T265" i="3"/>
  <c r="R265" i="3"/>
  <c r="P265" i="3"/>
  <c r="BK265" i="3"/>
  <c r="J265" i="3"/>
  <c r="BE265" i="3"/>
  <c r="BI264" i="3"/>
  <c r="BH264" i="3"/>
  <c r="BG264" i="3"/>
  <c r="BF264" i="3"/>
  <c r="T264" i="3"/>
  <c r="R264" i="3"/>
  <c r="P264" i="3"/>
  <c r="BK264" i="3"/>
  <c r="J264" i="3"/>
  <c r="BE264" i="3"/>
  <c r="BI263" i="3"/>
  <c r="BH263" i="3"/>
  <c r="BG263" i="3"/>
  <c r="BF263" i="3"/>
  <c r="T263" i="3"/>
  <c r="R263" i="3"/>
  <c r="P263" i="3"/>
  <c r="BK263" i="3"/>
  <c r="J263" i="3"/>
  <c r="BE263" i="3"/>
  <c r="BI262" i="3"/>
  <c r="BH262" i="3"/>
  <c r="BG262" i="3"/>
  <c r="BF262" i="3"/>
  <c r="T262" i="3"/>
  <c r="R262" i="3"/>
  <c r="P262" i="3"/>
  <c r="BK262" i="3"/>
  <c r="J262" i="3"/>
  <c r="BE262" i="3"/>
  <c r="BI259" i="3"/>
  <c r="BH259" i="3"/>
  <c r="BG259" i="3"/>
  <c r="BF259" i="3"/>
  <c r="T259" i="3"/>
  <c r="R259" i="3"/>
  <c r="P259" i="3"/>
  <c r="BK259" i="3"/>
  <c r="J259" i="3"/>
  <c r="BE259" i="3"/>
  <c r="BI258" i="3"/>
  <c r="BH258" i="3"/>
  <c r="BG258" i="3"/>
  <c r="BF258" i="3"/>
  <c r="T258" i="3"/>
  <c r="R258" i="3"/>
  <c r="P258" i="3"/>
  <c r="BK258" i="3"/>
  <c r="J258" i="3"/>
  <c r="BE258" i="3"/>
  <c r="BI257" i="3"/>
  <c r="BH257" i="3"/>
  <c r="BG257" i="3"/>
  <c r="BF257" i="3"/>
  <c r="T257" i="3"/>
  <c r="R257" i="3"/>
  <c r="P257" i="3"/>
  <c r="BK257" i="3"/>
  <c r="J257" i="3"/>
  <c r="BE257" i="3"/>
  <c r="BI256" i="3"/>
  <c r="BH256" i="3"/>
  <c r="BG256" i="3"/>
  <c r="BF256" i="3"/>
  <c r="T256" i="3"/>
  <c r="R256" i="3"/>
  <c r="P256" i="3"/>
  <c r="BK256" i="3"/>
  <c r="J256" i="3"/>
  <c r="BE256" i="3"/>
  <c r="BI253" i="3"/>
  <c r="BH253" i="3"/>
  <c r="BG253" i="3"/>
  <c r="BF253" i="3"/>
  <c r="T253" i="3"/>
  <c r="R253" i="3"/>
  <c r="P253" i="3"/>
  <c r="BK253" i="3"/>
  <c r="J253" i="3"/>
  <c r="BE253" i="3"/>
  <c r="BI250" i="3"/>
  <c r="BH250" i="3"/>
  <c r="BG250" i="3"/>
  <c r="BF250" i="3"/>
  <c r="T250" i="3"/>
  <c r="R250" i="3"/>
  <c r="P250" i="3"/>
  <c r="BK250" i="3"/>
  <c r="J250" i="3"/>
  <c r="BE250" i="3"/>
  <c r="BI249" i="3"/>
  <c r="BH249" i="3"/>
  <c r="BG249" i="3"/>
  <c r="BF249" i="3"/>
  <c r="T249" i="3"/>
  <c r="R249" i="3"/>
  <c r="P249" i="3"/>
  <c r="BK249" i="3"/>
  <c r="J249" i="3"/>
  <c r="BE249" i="3"/>
  <c r="BI246" i="3"/>
  <c r="BH246" i="3"/>
  <c r="BG246" i="3"/>
  <c r="BF246" i="3"/>
  <c r="T246" i="3"/>
  <c r="R246" i="3"/>
  <c r="R244" i="3" s="1"/>
  <c r="P246" i="3"/>
  <c r="P244" i="3" s="1"/>
  <c r="BK246" i="3"/>
  <c r="BK244" i="3" s="1"/>
  <c r="J244" i="3" s="1"/>
  <c r="J101" i="3" s="1"/>
  <c r="J246" i="3"/>
  <c r="BE246" i="3"/>
  <c r="BI245" i="3"/>
  <c r="BH245" i="3"/>
  <c r="BG245" i="3"/>
  <c r="BF245" i="3"/>
  <c r="T245" i="3"/>
  <c r="T244" i="3"/>
  <c r="R245" i="3"/>
  <c r="P245" i="3"/>
  <c r="BK245" i="3"/>
  <c r="J245" i="3"/>
  <c r="BE245" i="3" s="1"/>
  <c r="BI243" i="3"/>
  <c r="BH243" i="3"/>
  <c r="BG243" i="3"/>
  <c r="BF243" i="3"/>
  <c r="T243" i="3"/>
  <c r="T238" i="3" s="1"/>
  <c r="R243" i="3"/>
  <c r="R238" i="3" s="1"/>
  <c r="P243" i="3"/>
  <c r="BK243" i="3"/>
  <c r="J243" i="3"/>
  <c r="BE243" i="3"/>
  <c r="BI242" i="3"/>
  <c r="BH242" i="3"/>
  <c r="BG242" i="3"/>
  <c r="BF242" i="3"/>
  <c r="T242" i="3"/>
  <c r="R242" i="3"/>
  <c r="P242" i="3"/>
  <c r="BK242" i="3"/>
  <c r="J242" i="3"/>
  <c r="BE242" i="3"/>
  <c r="BI239" i="3"/>
  <c r="BH239" i="3"/>
  <c r="BG239" i="3"/>
  <c r="BF239" i="3"/>
  <c r="T239" i="3"/>
  <c r="R239" i="3"/>
  <c r="P239" i="3"/>
  <c r="P238" i="3"/>
  <c r="BK239" i="3"/>
  <c r="BK238" i="3"/>
  <c r="J238" i="3" s="1"/>
  <c r="J100" i="3" s="1"/>
  <c r="J239" i="3"/>
  <c r="BE239" i="3" s="1"/>
  <c r="BI235" i="3"/>
  <c r="BH235" i="3"/>
  <c r="BG235" i="3"/>
  <c r="BF235" i="3"/>
  <c r="T235" i="3"/>
  <c r="R235" i="3"/>
  <c r="P235" i="3"/>
  <c r="BK235" i="3"/>
  <c r="J235" i="3"/>
  <c r="BE235" i="3"/>
  <c r="BI232" i="3"/>
  <c r="BH232" i="3"/>
  <c r="BG232" i="3"/>
  <c r="BF232" i="3"/>
  <c r="T232" i="3"/>
  <c r="R232" i="3"/>
  <c r="R228" i="3" s="1"/>
  <c r="P232" i="3"/>
  <c r="P228" i="3" s="1"/>
  <c r="BK232" i="3"/>
  <c r="BK228" i="3" s="1"/>
  <c r="J228" i="3" s="1"/>
  <c r="J99" i="3" s="1"/>
  <c r="J232" i="3"/>
  <c r="BE232" i="3"/>
  <c r="BI229" i="3"/>
  <c r="BH229" i="3"/>
  <c r="BG229" i="3"/>
  <c r="BF229" i="3"/>
  <c r="T229" i="3"/>
  <c r="T228" i="3"/>
  <c r="R229" i="3"/>
  <c r="P229" i="3"/>
  <c r="BK229" i="3"/>
  <c r="J229" i="3"/>
  <c r="BE229" i="3" s="1"/>
  <c r="BI227" i="3"/>
  <c r="BH227" i="3"/>
  <c r="BG227" i="3"/>
  <c r="BF227" i="3"/>
  <c r="T227" i="3"/>
  <c r="R227" i="3"/>
  <c r="P227" i="3"/>
  <c r="BK227" i="3"/>
  <c r="J227" i="3"/>
  <c r="BE227" i="3"/>
  <c r="BI224" i="3"/>
  <c r="BH224" i="3"/>
  <c r="BG224" i="3"/>
  <c r="BF224" i="3"/>
  <c r="T224" i="3"/>
  <c r="R224" i="3"/>
  <c r="P224" i="3"/>
  <c r="BK224" i="3"/>
  <c r="J224" i="3"/>
  <c r="BE224" i="3"/>
  <c r="BI223" i="3"/>
  <c r="BH223" i="3"/>
  <c r="BG223" i="3"/>
  <c r="BF223" i="3"/>
  <c r="T223" i="3"/>
  <c r="R223" i="3"/>
  <c r="P223" i="3"/>
  <c r="BK223" i="3"/>
  <c r="J223" i="3"/>
  <c r="BE223" i="3"/>
  <c r="BI220" i="3"/>
  <c r="BH220" i="3"/>
  <c r="BG220" i="3"/>
  <c r="BF220" i="3"/>
  <c r="T220" i="3"/>
  <c r="R220" i="3"/>
  <c r="P220" i="3"/>
  <c r="BK220" i="3"/>
  <c r="J220" i="3"/>
  <c r="BE220" i="3"/>
  <c r="BI217" i="3"/>
  <c r="BH217" i="3"/>
  <c r="BG217" i="3"/>
  <c r="BF217" i="3"/>
  <c r="T217" i="3"/>
  <c r="R217" i="3"/>
  <c r="P217" i="3"/>
  <c r="BK217" i="3"/>
  <c r="J217" i="3"/>
  <c r="BE217" i="3"/>
  <c r="BI214" i="3"/>
  <c r="BH214" i="3"/>
  <c r="BG214" i="3"/>
  <c r="BF214" i="3"/>
  <c r="T214" i="3"/>
  <c r="R214" i="3"/>
  <c r="P214" i="3"/>
  <c r="BK214" i="3"/>
  <c r="J214" i="3"/>
  <c r="BE214" i="3"/>
  <c r="BI210" i="3"/>
  <c r="BH210" i="3"/>
  <c r="BG210" i="3"/>
  <c r="BF210" i="3"/>
  <c r="T210" i="3"/>
  <c r="R210" i="3"/>
  <c r="P210" i="3"/>
  <c r="BK210" i="3"/>
  <c r="J210" i="3"/>
  <c r="BE210" i="3"/>
  <c r="BI200" i="3"/>
  <c r="BH200" i="3"/>
  <c r="BG200" i="3"/>
  <c r="BF200" i="3"/>
  <c r="T200" i="3"/>
  <c r="R200" i="3"/>
  <c r="P200" i="3"/>
  <c r="BK200" i="3"/>
  <c r="J200" i="3"/>
  <c r="BE200" i="3"/>
  <c r="BI199" i="3"/>
  <c r="BH199" i="3"/>
  <c r="BG199" i="3"/>
  <c r="BF199" i="3"/>
  <c r="T199" i="3"/>
  <c r="R199" i="3"/>
  <c r="P199" i="3"/>
  <c r="BK199" i="3"/>
  <c r="J199" i="3"/>
  <c r="BE199" i="3"/>
  <c r="BI198" i="3"/>
  <c r="BH198" i="3"/>
  <c r="BG198" i="3"/>
  <c r="BF198" i="3"/>
  <c r="T198" i="3"/>
  <c r="R198" i="3"/>
  <c r="P198" i="3"/>
  <c r="BK198" i="3"/>
  <c r="J198" i="3"/>
  <c r="BE198" i="3"/>
  <c r="BI197" i="3"/>
  <c r="BH197" i="3"/>
  <c r="BG197" i="3"/>
  <c r="BF197" i="3"/>
  <c r="T197" i="3"/>
  <c r="R197" i="3"/>
  <c r="P197" i="3"/>
  <c r="BK197" i="3"/>
  <c r="J197" i="3"/>
  <c r="BE197" i="3"/>
  <c r="BI193" i="3"/>
  <c r="BH193" i="3"/>
  <c r="BG193" i="3"/>
  <c r="BF193" i="3"/>
  <c r="T193" i="3"/>
  <c r="R193" i="3"/>
  <c r="P193" i="3"/>
  <c r="BK193" i="3"/>
  <c r="J193" i="3"/>
  <c r="BE193" i="3"/>
  <c r="BI190" i="3"/>
  <c r="BH190" i="3"/>
  <c r="BG190" i="3"/>
  <c r="BF190" i="3"/>
  <c r="T190" i="3"/>
  <c r="R190" i="3"/>
  <c r="P190" i="3"/>
  <c r="BK190" i="3"/>
  <c r="J190" i="3"/>
  <c r="BE190" i="3"/>
  <c r="BI187" i="3"/>
  <c r="BH187" i="3"/>
  <c r="BG187" i="3"/>
  <c r="BF187" i="3"/>
  <c r="T187" i="3"/>
  <c r="R187" i="3"/>
  <c r="P187" i="3"/>
  <c r="BK187" i="3"/>
  <c r="J187" i="3"/>
  <c r="BE187" i="3"/>
  <c r="BI183" i="3"/>
  <c r="BH183" i="3"/>
  <c r="BG183" i="3"/>
  <c r="BF183" i="3"/>
  <c r="T183" i="3"/>
  <c r="R183" i="3"/>
  <c r="P183" i="3"/>
  <c r="BK183" i="3"/>
  <c r="J183" i="3"/>
  <c r="BE183" i="3"/>
  <c r="BI176" i="3"/>
  <c r="BH176" i="3"/>
  <c r="BG176" i="3"/>
  <c r="BF176" i="3"/>
  <c r="T176" i="3"/>
  <c r="R176" i="3"/>
  <c r="P176" i="3"/>
  <c r="BK176" i="3"/>
  <c r="J176" i="3"/>
  <c r="BE176" i="3"/>
  <c r="BI169" i="3"/>
  <c r="BH169" i="3"/>
  <c r="BG169" i="3"/>
  <c r="BF169" i="3"/>
  <c r="T169" i="3"/>
  <c r="R169" i="3"/>
  <c r="P169" i="3"/>
  <c r="BK169" i="3"/>
  <c r="J169" i="3"/>
  <c r="BE169" i="3"/>
  <c r="BI162" i="3"/>
  <c r="BH162" i="3"/>
  <c r="BG162" i="3"/>
  <c r="BF162" i="3"/>
  <c r="T162" i="3"/>
  <c r="R162" i="3"/>
  <c r="P162" i="3"/>
  <c r="BK162" i="3"/>
  <c r="J162" i="3"/>
  <c r="BE162" i="3"/>
  <c r="BI155" i="3"/>
  <c r="BH155" i="3"/>
  <c r="BG155" i="3"/>
  <c r="BF155" i="3"/>
  <c r="T155" i="3"/>
  <c r="R155" i="3"/>
  <c r="P155" i="3"/>
  <c r="BK155" i="3"/>
  <c r="J155" i="3"/>
  <c r="BE155" i="3"/>
  <c r="BI152" i="3"/>
  <c r="BH152" i="3"/>
  <c r="BG152" i="3"/>
  <c r="BF152" i="3"/>
  <c r="T152" i="3"/>
  <c r="R152" i="3"/>
  <c r="P152" i="3"/>
  <c r="BK152" i="3"/>
  <c r="J152" i="3"/>
  <c r="BE152" i="3"/>
  <c r="BI148" i="3"/>
  <c r="BH148" i="3"/>
  <c r="BG148" i="3"/>
  <c r="BF148" i="3"/>
  <c r="T148" i="3"/>
  <c r="R148" i="3"/>
  <c r="P148" i="3"/>
  <c r="BK148" i="3"/>
  <c r="J148" i="3"/>
  <c r="BE148" i="3"/>
  <c r="BI145" i="3"/>
  <c r="BH145" i="3"/>
  <c r="BG145" i="3"/>
  <c r="BF145" i="3"/>
  <c r="T145" i="3"/>
  <c r="R145" i="3"/>
  <c r="P145" i="3"/>
  <c r="BK145" i="3"/>
  <c r="J145" i="3"/>
  <c r="BE145" i="3"/>
  <c r="BI142" i="3"/>
  <c r="BH142" i="3"/>
  <c r="BG142" i="3"/>
  <c r="BF142" i="3"/>
  <c r="T142" i="3"/>
  <c r="R142" i="3"/>
  <c r="P142" i="3"/>
  <c r="BK142" i="3"/>
  <c r="J142" i="3"/>
  <c r="BE142" i="3"/>
  <c r="BI139" i="3"/>
  <c r="BH139" i="3"/>
  <c r="BG139" i="3"/>
  <c r="BF139" i="3"/>
  <c r="T139" i="3"/>
  <c r="R139" i="3"/>
  <c r="P139" i="3"/>
  <c r="BK139" i="3"/>
  <c r="J139" i="3"/>
  <c r="BE139" i="3"/>
  <c r="BI136" i="3"/>
  <c r="BH136" i="3"/>
  <c r="BG136" i="3"/>
  <c r="BF136" i="3"/>
  <c r="T136" i="3"/>
  <c r="R136" i="3"/>
  <c r="P136" i="3"/>
  <c r="BK136" i="3"/>
  <c r="J136" i="3"/>
  <c r="BE136" i="3"/>
  <c r="BI132" i="3"/>
  <c r="BH132" i="3"/>
  <c r="BG132" i="3"/>
  <c r="BF132" i="3"/>
  <c r="T132" i="3"/>
  <c r="R132" i="3"/>
  <c r="R125" i="3" s="1"/>
  <c r="P132" i="3"/>
  <c r="BK132" i="3"/>
  <c r="J132" i="3"/>
  <c r="BE132" i="3"/>
  <c r="BI129" i="3"/>
  <c r="F37" i="3" s="1"/>
  <c r="BD96" i="1" s="1"/>
  <c r="BH129" i="3"/>
  <c r="BG129" i="3"/>
  <c r="BF129" i="3"/>
  <c r="T129" i="3"/>
  <c r="R129" i="3"/>
  <c r="P129" i="3"/>
  <c r="BK129" i="3"/>
  <c r="J129" i="3"/>
  <c r="BE129" i="3"/>
  <c r="BI126" i="3"/>
  <c r="BH126" i="3"/>
  <c r="F36" i="3" s="1"/>
  <c r="BC96" i="1" s="1"/>
  <c r="BG126" i="3"/>
  <c r="F35" i="3"/>
  <c r="BB96" i="1" s="1"/>
  <c r="BF126" i="3"/>
  <c r="J34" i="3" s="1"/>
  <c r="AW96" i="1" s="1"/>
  <c r="T126" i="3"/>
  <c r="T125" i="3"/>
  <c r="T124" i="3" s="1"/>
  <c r="T123" i="3" s="1"/>
  <c r="R126" i="3"/>
  <c r="P126" i="3"/>
  <c r="P125" i="3"/>
  <c r="P124" i="3" s="1"/>
  <c r="P123" i="3" s="1"/>
  <c r="AU96" i="1" s="1"/>
  <c r="BK126" i="3"/>
  <c r="BK125" i="3" s="1"/>
  <c r="J126" i="3"/>
  <c r="BE126" i="3"/>
  <c r="F119" i="3"/>
  <c r="F117" i="3"/>
  <c r="E115" i="3"/>
  <c r="F91" i="3"/>
  <c r="F89" i="3"/>
  <c r="E87" i="3"/>
  <c r="J24" i="3"/>
  <c r="E24" i="3"/>
  <c r="J120" i="3"/>
  <c r="J92" i="3"/>
  <c r="J23" i="3"/>
  <c r="J21" i="3"/>
  <c r="E21" i="3"/>
  <c r="J91" i="3" s="1"/>
  <c r="J119" i="3"/>
  <c r="J20" i="3"/>
  <c r="J18" i="3"/>
  <c r="E18" i="3"/>
  <c r="F120" i="3" s="1"/>
  <c r="J17" i="3"/>
  <c r="J12" i="3"/>
  <c r="J117" i="3" s="1"/>
  <c r="J89" i="3"/>
  <c r="E7" i="3"/>
  <c r="E85" i="3" s="1"/>
  <c r="E113" i="3"/>
  <c r="J37" i="2"/>
  <c r="J36" i="2"/>
  <c r="AY95" i="1"/>
  <c r="J35" i="2"/>
  <c r="AX95" i="1"/>
  <c r="BI318" i="2"/>
  <c r="BH318" i="2"/>
  <c r="BG318" i="2"/>
  <c r="BF318" i="2"/>
  <c r="T318" i="2"/>
  <c r="R318" i="2"/>
  <c r="P318" i="2"/>
  <c r="BK318" i="2"/>
  <c r="J318" i="2"/>
  <c r="BE318" i="2"/>
  <c r="BI317" i="2"/>
  <c r="BH317" i="2"/>
  <c r="BG317" i="2"/>
  <c r="BF317" i="2"/>
  <c r="T317" i="2"/>
  <c r="R317" i="2"/>
  <c r="P317" i="2"/>
  <c r="BK317" i="2"/>
  <c r="J317" i="2"/>
  <c r="BE317" i="2"/>
  <c r="BI316" i="2"/>
  <c r="BH316" i="2"/>
  <c r="BG316" i="2"/>
  <c r="BF316" i="2"/>
  <c r="T316" i="2"/>
  <c r="R316" i="2"/>
  <c r="P316" i="2"/>
  <c r="BK316" i="2"/>
  <c r="J316" i="2"/>
  <c r="BE316" i="2"/>
  <c r="BI315" i="2"/>
  <c r="BH315" i="2"/>
  <c r="BG315" i="2"/>
  <c r="BF315" i="2"/>
  <c r="T315" i="2"/>
  <c r="R315" i="2"/>
  <c r="P315" i="2"/>
  <c r="BK315" i="2"/>
  <c r="J315" i="2"/>
  <c r="BE315" i="2"/>
  <c r="BI314" i="2"/>
  <c r="BH314" i="2"/>
  <c r="BG314" i="2"/>
  <c r="BF314" i="2"/>
  <c r="T314" i="2"/>
  <c r="R314" i="2"/>
  <c r="P314" i="2"/>
  <c r="BK314" i="2"/>
  <c r="J314" i="2"/>
  <c r="BE314" i="2"/>
  <c r="BI313" i="2"/>
  <c r="BH313" i="2"/>
  <c r="BG313" i="2"/>
  <c r="BF313" i="2"/>
  <c r="T313" i="2"/>
  <c r="R313" i="2"/>
  <c r="P313" i="2"/>
  <c r="P308" i="2" s="1"/>
  <c r="BK313" i="2"/>
  <c r="J313" i="2"/>
  <c r="BE313" i="2"/>
  <c r="BI312" i="2"/>
  <c r="BH312" i="2"/>
  <c r="BG312" i="2"/>
  <c r="BF312" i="2"/>
  <c r="T312" i="2"/>
  <c r="T308" i="2" s="1"/>
  <c r="R312" i="2"/>
  <c r="P312" i="2"/>
  <c r="BK312" i="2"/>
  <c r="J312" i="2"/>
  <c r="BE312" i="2"/>
  <c r="BI311" i="2"/>
  <c r="BH311" i="2"/>
  <c r="BG311" i="2"/>
  <c r="BF311" i="2"/>
  <c r="T311" i="2"/>
  <c r="R311" i="2"/>
  <c r="P311" i="2"/>
  <c r="BK311" i="2"/>
  <c r="J311" i="2"/>
  <c r="BE311" i="2"/>
  <c r="BI310" i="2"/>
  <c r="BH310" i="2"/>
  <c r="BG310" i="2"/>
  <c r="BF310" i="2"/>
  <c r="T310" i="2"/>
  <c r="R310" i="2"/>
  <c r="P310" i="2"/>
  <c r="BK310" i="2"/>
  <c r="BK308" i="2" s="1"/>
  <c r="J308" i="2" s="1"/>
  <c r="J104" i="2" s="1"/>
  <c r="J310" i="2"/>
  <c r="BE310" i="2"/>
  <c r="BI309" i="2"/>
  <c r="BH309" i="2"/>
  <c r="BG309" i="2"/>
  <c r="BF309" i="2"/>
  <c r="T309" i="2"/>
  <c r="R309" i="2"/>
  <c r="R308" i="2"/>
  <c r="P309" i="2"/>
  <c r="BK309" i="2"/>
  <c r="J309" i="2"/>
  <c r="BE309" i="2"/>
  <c r="BI307" i="2"/>
  <c r="BH307" i="2"/>
  <c r="BG307" i="2"/>
  <c r="BF307" i="2"/>
  <c r="T307" i="2"/>
  <c r="T306" i="2"/>
  <c r="R307" i="2"/>
  <c r="R306" i="2"/>
  <c r="P307" i="2"/>
  <c r="P306" i="2"/>
  <c r="BK307" i="2"/>
  <c r="BK306" i="2"/>
  <c r="J306" i="2" s="1"/>
  <c r="J103" i="2" s="1"/>
  <c r="J307" i="2"/>
  <c r="BE307" i="2"/>
  <c r="BI302" i="2"/>
  <c r="BH302" i="2"/>
  <c r="BG302" i="2"/>
  <c r="BF302" i="2"/>
  <c r="T302" i="2"/>
  <c r="R302" i="2"/>
  <c r="R297" i="2" s="1"/>
  <c r="P302" i="2"/>
  <c r="P297" i="2" s="1"/>
  <c r="BK302" i="2"/>
  <c r="BK297" i="2" s="1"/>
  <c r="J297" i="2" s="1"/>
  <c r="J102" i="2" s="1"/>
  <c r="J302" i="2"/>
  <c r="BE302" i="2"/>
  <c r="BI298" i="2"/>
  <c r="BH298" i="2"/>
  <c r="BG298" i="2"/>
  <c r="BF298" i="2"/>
  <c r="T298" i="2"/>
  <c r="T297" i="2"/>
  <c r="R298" i="2"/>
  <c r="P298" i="2"/>
  <c r="BK298" i="2"/>
  <c r="J298" i="2"/>
  <c r="BE298" i="2" s="1"/>
  <c r="BI296" i="2"/>
  <c r="BH296" i="2"/>
  <c r="BG296" i="2"/>
  <c r="BF296" i="2"/>
  <c r="T296" i="2"/>
  <c r="R296" i="2"/>
  <c r="P296" i="2"/>
  <c r="BK296" i="2"/>
  <c r="J296" i="2"/>
  <c r="BE296" i="2"/>
  <c r="BI295" i="2"/>
  <c r="BH295" i="2"/>
  <c r="BG295" i="2"/>
  <c r="BF295" i="2"/>
  <c r="T295" i="2"/>
  <c r="R295" i="2"/>
  <c r="P295" i="2"/>
  <c r="BK295" i="2"/>
  <c r="J295" i="2"/>
  <c r="BE295" i="2"/>
  <c r="BI292" i="2"/>
  <c r="BH292" i="2"/>
  <c r="BG292" i="2"/>
  <c r="BF292" i="2"/>
  <c r="T292" i="2"/>
  <c r="R292" i="2"/>
  <c r="P292" i="2"/>
  <c r="BK292" i="2"/>
  <c r="J292" i="2"/>
  <c r="BE292" i="2"/>
  <c r="BI289" i="2"/>
  <c r="BH289" i="2"/>
  <c r="BG289" i="2"/>
  <c r="BF289" i="2"/>
  <c r="T289" i="2"/>
  <c r="R289" i="2"/>
  <c r="P289" i="2"/>
  <c r="BK289" i="2"/>
  <c r="J289" i="2"/>
  <c r="BE289" i="2"/>
  <c r="BI288" i="2"/>
  <c r="BH288" i="2"/>
  <c r="BG288" i="2"/>
  <c r="BF288" i="2"/>
  <c r="T288" i="2"/>
  <c r="R288" i="2"/>
  <c r="P288" i="2"/>
  <c r="BK288" i="2"/>
  <c r="J288" i="2"/>
  <c r="BE288" i="2"/>
  <c r="BI287" i="2"/>
  <c r="BH287" i="2"/>
  <c r="BG287" i="2"/>
  <c r="BF287" i="2"/>
  <c r="T287" i="2"/>
  <c r="R287" i="2"/>
  <c r="P287" i="2"/>
  <c r="BK287" i="2"/>
  <c r="J287" i="2"/>
  <c r="BE287" i="2"/>
  <c r="BI284" i="2"/>
  <c r="BH284" i="2"/>
  <c r="BG284" i="2"/>
  <c r="BF284" i="2"/>
  <c r="T284" i="2"/>
  <c r="R284" i="2"/>
  <c r="P284" i="2"/>
  <c r="BK284" i="2"/>
  <c r="J284" i="2"/>
  <c r="BE284" i="2"/>
  <c r="BI281" i="2"/>
  <c r="BH281" i="2"/>
  <c r="BG281" i="2"/>
  <c r="BF281" i="2"/>
  <c r="T281" i="2"/>
  <c r="R281" i="2"/>
  <c r="P281" i="2"/>
  <c r="BK281" i="2"/>
  <c r="J281" i="2"/>
  <c r="BE281" i="2"/>
  <c r="BI280" i="2"/>
  <c r="BH280" i="2"/>
  <c r="BG280" i="2"/>
  <c r="BF280" i="2"/>
  <c r="T280" i="2"/>
  <c r="R280" i="2"/>
  <c r="P280" i="2"/>
  <c r="BK280" i="2"/>
  <c r="J280" i="2"/>
  <c r="BE280" i="2"/>
  <c r="BI279" i="2"/>
  <c r="BH279" i="2"/>
  <c r="BG279" i="2"/>
  <c r="BF279" i="2"/>
  <c r="T279" i="2"/>
  <c r="R279" i="2"/>
  <c r="P279" i="2"/>
  <c r="BK279" i="2"/>
  <c r="J279" i="2"/>
  <c r="BE279" i="2"/>
  <c r="BI278" i="2"/>
  <c r="BH278" i="2"/>
  <c r="BG278" i="2"/>
  <c r="BF278" i="2"/>
  <c r="T278" i="2"/>
  <c r="R278" i="2"/>
  <c r="P278" i="2"/>
  <c r="BK278" i="2"/>
  <c r="J278" i="2"/>
  <c r="BE278" i="2"/>
  <c r="BI277" i="2"/>
  <c r="BH277" i="2"/>
  <c r="BG277" i="2"/>
  <c r="BF277" i="2"/>
  <c r="T277" i="2"/>
  <c r="R277" i="2"/>
  <c r="P277" i="2"/>
  <c r="BK277" i="2"/>
  <c r="J277" i="2"/>
  <c r="BE277" i="2"/>
  <c r="BI276" i="2"/>
  <c r="BH276" i="2"/>
  <c r="BG276" i="2"/>
  <c r="BF276" i="2"/>
  <c r="T276" i="2"/>
  <c r="R276" i="2"/>
  <c r="P276" i="2"/>
  <c r="BK276" i="2"/>
  <c r="J276" i="2"/>
  <c r="BE276" i="2"/>
  <c r="BI275" i="2"/>
  <c r="BH275" i="2"/>
  <c r="BG275" i="2"/>
  <c r="BF275" i="2"/>
  <c r="T275" i="2"/>
  <c r="R275" i="2"/>
  <c r="P275" i="2"/>
  <c r="BK275" i="2"/>
  <c r="J275" i="2"/>
  <c r="BE275" i="2"/>
  <c r="BI274" i="2"/>
  <c r="BH274" i="2"/>
  <c r="BG274" i="2"/>
  <c r="BF274" i="2"/>
  <c r="T274" i="2"/>
  <c r="R274" i="2"/>
  <c r="P274" i="2"/>
  <c r="BK274" i="2"/>
  <c r="J274" i="2"/>
  <c r="BE274" i="2"/>
  <c r="BI273" i="2"/>
  <c r="BH273" i="2"/>
  <c r="BG273" i="2"/>
  <c r="BF273" i="2"/>
  <c r="T273" i="2"/>
  <c r="R273" i="2"/>
  <c r="P273" i="2"/>
  <c r="BK273" i="2"/>
  <c r="J273" i="2"/>
  <c r="BE273" i="2"/>
  <c r="BI272" i="2"/>
  <c r="BH272" i="2"/>
  <c r="BG272" i="2"/>
  <c r="BF272" i="2"/>
  <c r="T272" i="2"/>
  <c r="R272" i="2"/>
  <c r="P272" i="2"/>
  <c r="BK272" i="2"/>
  <c r="J272" i="2"/>
  <c r="BE272" i="2"/>
  <c r="BI271" i="2"/>
  <c r="BH271" i="2"/>
  <c r="BG271" i="2"/>
  <c r="BF271" i="2"/>
  <c r="T271" i="2"/>
  <c r="R271" i="2"/>
  <c r="P271" i="2"/>
  <c r="BK271" i="2"/>
  <c r="J271" i="2"/>
  <c r="BE271" i="2"/>
  <c r="BI270" i="2"/>
  <c r="BH270" i="2"/>
  <c r="BG270" i="2"/>
  <c r="BF270" i="2"/>
  <c r="T270" i="2"/>
  <c r="R270" i="2"/>
  <c r="P270" i="2"/>
  <c r="BK270" i="2"/>
  <c r="J270" i="2"/>
  <c r="BE270" i="2"/>
  <c r="BI269" i="2"/>
  <c r="BH269" i="2"/>
  <c r="BG269" i="2"/>
  <c r="BF269" i="2"/>
  <c r="T269" i="2"/>
  <c r="R269" i="2"/>
  <c r="P269" i="2"/>
  <c r="BK269" i="2"/>
  <c r="J269" i="2"/>
  <c r="BE269" i="2"/>
  <c r="BI268" i="2"/>
  <c r="BH268" i="2"/>
  <c r="BG268" i="2"/>
  <c r="BF268" i="2"/>
  <c r="T268" i="2"/>
  <c r="R268" i="2"/>
  <c r="P268" i="2"/>
  <c r="BK268" i="2"/>
  <c r="J268" i="2"/>
  <c r="BE268" i="2"/>
  <c r="BI267" i="2"/>
  <c r="BH267" i="2"/>
  <c r="BG267" i="2"/>
  <c r="BF267" i="2"/>
  <c r="T267" i="2"/>
  <c r="R267" i="2"/>
  <c r="P267" i="2"/>
  <c r="BK267" i="2"/>
  <c r="J267" i="2"/>
  <c r="BE267" i="2"/>
  <c r="BI266" i="2"/>
  <c r="BH266" i="2"/>
  <c r="BG266" i="2"/>
  <c r="BF266" i="2"/>
  <c r="T266" i="2"/>
  <c r="R266" i="2"/>
  <c r="P266" i="2"/>
  <c r="BK266" i="2"/>
  <c r="J266" i="2"/>
  <c r="BE266" i="2"/>
  <c r="BI265" i="2"/>
  <c r="BH265" i="2"/>
  <c r="BG265" i="2"/>
  <c r="BF265" i="2"/>
  <c r="T265" i="2"/>
  <c r="R265" i="2"/>
  <c r="P265" i="2"/>
  <c r="BK265" i="2"/>
  <c r="J265" i="2"/>
  <c r="BE265" i="2"/>
  <c r="BI264" i="2"/>
  <c r="BH264" i="2"/>
  <c r="BG264" i="2"/>
  <c r="BF264" i="2"/>
  <c r="T264" i="2"/>
  <c r="R264" i="2"/>
  <c r="P264" i="2"/>
  <c r="BK264" i="2"/>
  <c r="J264" i="2"/>
  <c r="BE264" i="2"/>
  <c r="BI263" i="2"/>
  <c r="BH263" i="2"/>
  <c r="BG263" i="2"/>
  <c r="BF263" i="2"/>
  <c r="T263" i="2"/>
  <c r="R263" i="2"/>
  <c r="P263" i="2"/>
  <c r="BK263" i="2"/>
  <c r="J263" i="2"/>
  <c r="BE263" i="2"/>
  <c r="BI262" i="2"/>
  <c r="BH262" i="2"/>
  <c r="BG262" i="2"/>
  <c r="BF262" i="2"/>
  <c r="T262" i="2"/>
  <c r="R262" i="2"/>
  <c r="P262" i="2"/>
  <c r="BK262" i="2"/>
  <c r="J262" i="2"/>
  <c r="BE262" i="2"/>
  <c r="BI261" i="2"/>
  <c r="BH261" i="2"/>
  <c r="BG261" i="2"/>
  <c r="BF261" i="2"/>
  <c r="T261" i="2"/>
  <c r="R261" i="2"/>
  <c r="P261" i="2"/>
  <c r="BK261" i="2"/>
  <c r="J261" i="2"/>
  <c r="BE261" i="2"/>
  <c r="BI260" i="2"/>
  <c r="BH260" i="2"/>
  <c r="BG260" i="2"/>
  <c r="BF260" i="2"/>
  <c r="T260" i="2"/>
  <c r="R260" i="2"/>
  <c r="P260" i="2"/>
  <c r="BK260" i="2"/>
  <c r="J260" i="2"/>
  <c r="BE260" i="2"/>
  <c r="BI259" i="2"/>
  <c r="BH259" i="2"/>
  <c r="BG259" i="2"/>
  <c r="BF259" i="2"/>
  <c r="T259" i="2"/>
  <c r="R259" i="2"/>
  <c r="P259" i="2"/>
  <c r="BK259" i="2"/>
  <c r="J259" i="2"/>
  <c r="BE259" i="2"/>
  <c r="BI258" i="2"/>
  <c r="BH258" i="2"/>
  <c r="BG258" i="2"/>
  <c r="BF258" i="2"/>
  <c r="T258" i="2"/>
  <c r="R258" i="2"/>
  <c r="P258" i="2"/>
  <c r="BK258" i="2"/>
  <c r="J258" i="2"/>
  <c r="BE258" i="2"/>
  <c r="BI257" i="2"/>
  <c r="BH257" i="2"/>
  <c r="BG257" i="2"/>
  <c r="BF257" i="2"/>
  <c r="T257" i="2"/>
  <c r="R257" i="2"/>
  <c r="P257" i="2"/>
  <c r="BK257" i="2"/>
  <c r="J257" i="2"/>
  <c r="BE257" i="2"/>
  <c r="BI256" i="2"/>
  <c r="BH256" i="2"/>
  <c r="BG256" i="2"/>
  <c r="BF256" i="2"/>
  <c r="T256" i="2"/>
  <c r="R256" i="2"/>
  <c r="P256" i="2"/>
  <c r="BK256" i="2"/>
  <c r="J256" i="2"/>
  <c r="BE256" i="2"/>
  <c r="BI251" i="2"/>
  <c r="BH251" i="2"/>
  <c r="BG251" i="2"/>
  <c r="BF251" i="2"/>
  <c r="T251" i="2"/>
  <c r="R251" i="2"/>
  <c r="P251" i="2"/>
  <c r="BK251" i="2"/>
  <c r="J251" i="2"/>
  <c r="BE251" i="2"/>
  <c r="BI250" i="2"/>
  <c r="BH250" i="2"/>
  <c r="BG250" i="2"/>
  <c r="BF250" i="2"/>
  <c r="T250" i="2"/>
  <c r="R250" i="2"/>
  <c r="P250" i="2"/>
  <c r="BK250" i="2"/>
  <c r="J250" i="2"/>
  <c r="BE250" i="2"/>
  <c r="BI249" i="2"/>
  <c r="BH249" i="2"/>
  <c r="BG249" i="2"/>
  <c r="BF249" i="2"/>
  <c r="T249" i="2"/>
  <c r="R249" i="2"/>
  <c r="P249" i="2"/>
  <c r="BK249" i="2"/>
  <c r="J249" i="2"/>
  <c r="BE249" i="2"/>
  <c r="BI248" i="2"/>
  <c r="BH248" i="2"/>
  <c r="BG248" i="2"/>
  <c r="BF248" i="2"/>
  <c r="T248" i="2"/>
  <c r="R248" i="2"/>
  <c r="P248" i="2"/>
  <c r="BK248" i="2"/>
  <c r="J248" i="2"/>
  <c r="BE248" i="2"/>
  <c r="BI244" i="2"/>
  <c r="BH244" i="2"/>
  <c r="BG244" i="2"/>
  <c r="BF244" i="2"/>
  <c r="T244" i="2"/>
  <c r="R244" i="2"/>
  <c r="P244" i="2"/>
  <c r="BK244" i="2"/>
  <c r="J244" i="2"/>
  <c r="BE244" i="2"/>
  <c r="BI243" i="2"/>
  <c r="BH243" i="2"/>
  <c r="BG243" i="2"/>
  <c r="BF243" i="2"/>
  <c r="T243" i="2"/>
  <c r="R243" i="2"/>
  <c r="P243" i="2"/>
  <c r="BK243" i="2"/>
  <c r="J243" i="2"/>
  <c r="BE243" i="2"/>
  <c r="BI242" i="2"/>
  <c r="BH242" i="2"/>
  <c r="BG242" i="2"/>
  <c r="BF242" i="2"/>
  <c r="T242" i="2"/>
  <c r="R242" i="2"/>
  <c r="P242" i="2"/>
  <c r="BK242" i="2"/>
  <c r="J242" i="2"/>
  <c r="BE242" i="2"/>
  <c r="BI241" i="2"/>
  <c r="BH241" i="2"/>
  <c r="BG241" i="2"/>
  <c r="BF241" i="2"/>
  <c r="T241" i="2"/>
  <c r="R241" i="2"/>
  <c r="P241" i="2"/>
  <c r="BK241" i="2"/>
  <c r="J241" i="2"/>
  <c r="BE241" i="2"/>
  <c r="BI240" i="2"/>
  <c r="BH240" i="2"/>
  <c r="BG240" i="2"/>
  <c r="BF240" i="2"/>
  <c r="T240" i="2"/>
  <c r="R240" i="2"/>
  <c r="P240" i="2"/>
  <c r="BK240" i="2"/>
  <c r="J240" i="2"/>
  <c r="BE240" i="2"/>
  <c r="BI239" i="2"/>
  <c r="BH239" i="2"/>
  <c r="BG239" i="2"/>
  <c r="BF239" i="2"/>
  <c r="T239" i="2"/>
  <c r="R239" i="2"/>
  <c r="P239" i="2"/>
  <c r="BK239" i="2"/>
  <c r="J239" i="2"/>
  <c r="BE239" i="2"/>
  <c r="BI238" i="2"/>
  <c r="BH238" i="2"/>
  <c r="BG238" i="2"/>
  <c r="BF238" i="2"/>
  <c r="T238" i="2"/>
  <c r="R238" i="2"/>
  <c r="P238" i="2"/>
  <c r="BK238" i="2"/>
  <c r="J238" i="2"/>
  <c r="BE238" i="2"/>
  <c r="BI237" i="2"/>
  <c r="BH237" i="2"/>
  <c r="BG237" i="2"/>
  <c r="BF237" i="2"/>
  <c r="T237" i="2"/>
  <c r="R237" i="2"/>
  <c r="P237" i="2"/>
  <c r="BK237" i="2"/>
  <c r="J237" i="2"/>
  <c r="BE237" i="2"/>
  <c r="BI236" i="2"/>
  <c r="BH236" i="2"/>
  <c r="BG236" i="2"/>
  <c r="BF236" i="2"/>
  <c r="T236" i="2"/>
  <c r="R236" i="2"/>
  <c r="P236" i="2"/>
  <c r="BK236" i="2"/>
  <c r="J236" i="2"/>
  <c r="BE236" i="2"/>
  <c r="BI235" i="2"/>
  <c r="BH235" i="2"/>
  <c r="BG235" i="2"/>
  <c r="BF235" i="2"/>
  <c r="T235" i="2"/>
  <c r="R235" i="2"/>
  <c r="P235" i="2"/>
  <c r="BK235" i="2"/>
  <c r="J235" i="2"/>
  <c r="BE235" i="2"/>
  <c r="BI234" i="2"/>
  <c r="BH234" i="2"/>
  <c r="BG234" i="2"/>
  <c r="BF234" i="2"/>
  <c r="T234" i="2"/>
  <c r="R234" i="2"/>
  <c r="P234" i="2"/>
  <c r="BK234" i="2"/>
  <c r="J234" i="2"/>
  <c r="BE234" i="2"/>
  <c r="BI233" i="2"/>
  <c r="BH233" i="2"/>
  <c r="BG233" i="2"/>
  <c r="BF233" i="2"/>
  <c r="T233" i="2"/>
  <c r="R233" i="2"/>
  <c r="P233" i="2"/>
  <c r="BK233" i="2"/>
  <c r="J233" i="2"/>
  <c r="BE233" i="2"/>
  <c r="BI232" i="2"/>
  <c r="BH232" i="2"/>
  <c r="BG232" i="2"/>
  <c r="BF232" i="2"/>
  <c r="T232" i="2"/>
  <c r="R232" i="2"/>
  <c r="P232" i="2"/>
  <c r="BK232" i="2"/>
  <c r="J232" i="2"/>
  <c r="BE232" i="2"/>
  <c r="BI231" i="2"/>
  <c r="BH231" i="2"/>
  <c r="BG231" i="2"/>
  <c r="BF231" i="2"/>
  <c r="T231" i="2"/>
  <c r="R231" i="2"/>
  <c r="P231" i="2"/>
  <c r="BK231" i="2"/>
  <c r="J231" i="2"/>
  <c r="BE231" i="2"/>
  <c r="BI230" i="2"/>
  <c r="BH230" i="2"/>
  <c r="BG230" i="2"/>
  <c r="BF230" i="2"/>
  <c r="T230" i="2"/>
  <c r="R230" i="2"/>
  <c r="P230" i="2"/>
  <c r="BK230" i="2"/>
  <c r="J230" i="2"/>
  <c r="BE230" i="2"/>
  <c r="BI229" i="2"/>
  <c r="BH229" i="2"/>
  <c r="BG229" i="2"/>
  <c r="BF229" i="2"/>
  <c r="T229" i="2"/>
  <c r="R229" i="2"/>
  <c r="P229" i="2"/>
  <c r="BK229" i="2"/>
  <c r="J229" i="2"/>
  <c r="BE229" i="2"/>
  <c r="BI228" i="2"/>
  <c r="BH228" i="2"/>
  <c r="BG228" i="2"/>
  <c r="BF228" i="2"/>
  <c r="T228" i="2"/>
  <c r="R228" i="2"/>
  <c r="P228" i="2"/>
  <c r="BK228" i="2"/>
  <c r="J228" i="2"/>
  <c r="BE228" i="2"/>
  <c r="BI227" i="2"/>
  <c r="BH227" i="2"/>
  <c r="BG227" i="2"/>
  <c r="BF227" i="2"/>
  <c r="T227" i="2"/>
  <c r="R227" i="2"/>
  <c r="P227" i="2"/>
  <c r="BK227" i="2"/>
  <c r="J227" i="2"/>
  <c r="BE227" i="2"/>
  <c r="BI226" i="2"/>
  <c r="BH226" i="2"/>
  <c r="BG226" i="2"/>
  <c r="BF226" i="2"/>
  <c r="T226" i="2"/>
  <c r="R226" i="2"/>
  <c r="P226" i="2"/>
  <c r="BK226" i="2"/>
  <c r="J226" i="2"/>
  <c r="BE226" i="2"/>
  <c r="BI225" i="2"/>
  <c r="BH225" i="2"/>
  <c r="BG225" i="2"/>
  <c r="BF225" i="2"/>
  <c r="T225" i="2"/>
  <c r="R225" i="2"/>
  <c r="P225" i="2"/>
  <c r="BK225" i="2"/>
  <c r="J225" i="2"/>
  <c r="BE225" i="2"/>
  <c r="BI224" i="2"/>
  <c r="BH224" i="2"/>
  <c r="BG224" i="2"/>
  <c r="BF224" i="2"/>
  <c r="T224" i="2"/>
  <c r="R224" i="2"/>
  <c r="P224" i="2"/>
  <c r="BK224" i="2"/>
  <c r="J224" i="2"/>
  <c r="BE224" i="2"/>
  <c r="BI223" i="2"/>
  <c r="BH223" i="2"/>
  <c r="BG223" i="2"/>
  <c r="BF223" i="2"/>
  <c r="T223" i="2"/>
  <c r="R223" i="2"/>
  <c r="P223" i="2"/>
  <c r="BK223" i="2"/>
  <c r="J223" i="2"/>
  <c r="BE223" i="2"/>
  <c r="BI219" i="2"/>
  <c r="BH219" i="2"/>
  <c r="BG219" i="2"/>
  <c r="BF219" i="2"/>
  <c r="T219" i="2"/>
  <c r="R219" i="2"/>
  <c r="P219" i="2"/>
  <c r="BK219" i="2"/>
  <c r="BK212" i="2" s="1"/>
  <c r="J212" i="2" s="1"/>
  <c r="J101" i="2" s="1"/>
  <c r="J219" i="2"/>
  <c r="BE219" i="2"/>
  <c r="BI218" i="2"/>
  <c r="BH218" i="2"/>
  <c r="BG218" i="2"/>
  <c r="BF218" i="2"/>
  <c r="T218" i="2"/>
  <c r="T212" i="2" s="1"/>
  <c r="R218" i="2"/>
  <c r="R212" i="2" s="1"/>
  <c r="P218" i="2"/>
  <c r="BK218" i="2"/>
  <c r="J218" i="2"/>
  <c r="BE218" i="2"/>
  <c r="BI214" i="2"/>
  <c r="BH214" i="2"/>
  <c r="BG214" i="2"/>
  <c r="BF214" i="2"/>
  <c r="T214" i="2"/>
  <c r="R214" i="2"/>
  <c r="P214" i="2"/>
  <c r="BK214" i="2"/>
  <c r="J214" i="2"/>
  <c r="BE214" i="2"/>
  <c r="BI213" i="2"/>
  <c r="BH213" i="2"/>
  <c r="BG213" i="2"/>
  <c r="BF213" i="2"/>
  <c r="T213" i="2"/>
  <c r="R213" i="2"/>
  <c r="P213" i="2"/>
  <c r="P212" i="2"/>
  <c r="BK213" i="2"/>
  <c r="J213" i="2"/>
  <c r="BE213" i="2" s="1"/>
  <c r="BI211" i="2"/>
  <c r="BH211" i="2"/>
  <c r="BG211" i="2"/>
  <c r="BF211" i="2"/>
  <c r="T211" i="2"/>
  <c r="R211" i="2"/>
  <c r="P211" i="2"/>
  <c r="BK211" i="2"/>
  <c r="J211" i="2"/>
  <c r="BE211" i="2"/>
  <c r="BI210" i="2"/>
  <c r="BH210" i="2"/>
  <c r="BG210" i="2"/>
  <c r="BF210" i="2"/>
  <c r="T210" i="2"/>
  <c r="R210" i="2"/>
  <c r="R206" i="2" s="1"/>
  <c r="P210" i="2"/>
  <c r="P206" i="2" s="1"/>
  <c r="BK210" i="2"/>
  <c r="BK206" i="2" s="1"/>
  <c r="J206" i="2" s="1"/>
  <c r="J100" i="2" s="1"/>
  <c r="J210" i="2"/>
  <c r="BE210" i="2"/>
  <c r="BI207" i="2"/>
  <c r="BH207" i="2"/>
  <c r="BG207" i="2"/>
  <c r="BF207" i="2"/>
  <c r="T207" i="2"/>
  <c r="T206" i="2"/>
  <c r="R207" i="2"/>
  <c r="P207" i="2"/>
  <c r="BK207" i="2"/>
  <c r="J207" i="2"/>
  <c r="BE207" i="2" s="1"/>
  <c r="BI203" i="2"/>
  <c r="BH203" i="2"/>
  <c r="BG203" i="2"/>
  <c r="BF203" i="2"/>
  <c r="T203" i="2"/>
  <c r="T196" i="2" s="1"/>
  <c r="R203" i="2"/>
  <c r="R196" i="2" s="1"/>
  <c r="P203" i="2"/>
  <c r="BK203" i="2"/>
  <c r="J203" i="2"/>
  <c r="BE203" i="2"/>
  <c r="BI200" i="2"/>
  <c r="BH200" i="2"/>
  <c r="BG200" i="2"/>
  <c r="BF200" i="2"/>
  <c r="T200" i="2"/>
  <c r="R200" i="2"/>
  <c r="P200" i="2"/>
  <c r="BK200" i="2"/>
  <c r="J200" i="2"/>
  <c r="BE200" i="2"/>
  <c r="BI197" i="2"/>
  <c r="BH197" i="2"/>
  <c r="BG197" i="2"/>
  <c r="BF197" i="2"/>
  <c r="T197" i="2"/>
  <c r="R197" i="2"/>
  <c r="P197" i="2"/>
  <c r="P196" i="2"/>
  <c r="BK197" i="2"/>
  <c r="BK196" i="2"/>
  <c r="J196" i="2" s="1"/>
  <c r="J99" i="2" s="1"/>
  <c r="J197" i="2"/>
  <c r="BE197" i="2" s="1"/>
  <c r="BI193" i="2"/>
  <c r="BH193" i="2"/>
  <c r="BG193" i="2"/>
  <c r="BF193" i="2"/>
  <c r="T193" i="2"/>
  <c r="R193" i="2"/>
  <c r="P193" i="2"/>
  <c r="BK193" i="2"/>
  <c r="J193" i="2"/>
  <c r="BE193" i="2"/>
  <c r="BI190" i="2"/>
  <c r="BH190" i="2"/>
  <c r="BG190" i="2"/>
  <c r="BF190" i="2"/>
  <c r="T190" i="2"/>
  <c r="R190" i="2"/>
  <c r="P190" i="2"/>
  <c r="BK190" i="2"/>
  <c r="J190" i="2"/>
  <c r="BE190" i="2"/>
  <c r="BI186" i="2"/>
  <c r="BH186" i="2"/>
  <c r="BG186" i="2"/>
  <c r="BF186" i="2"/>
  <c r="T186" i="2"/>
  <c r="R186" i="2"/>
  <c r="P186" i="2"/>
  <c r="BK186" i="2"/>
  <c r="J186" i="2"/>
  <c r="BE186" i="2"/>
  <c r="BI183" i="2"/>
  <c r="BH183" i="2"/>
  <c r="BG183" i="2"/>
  <c r="BF183" i="2"/>
  <c r="T183" i="2"/>
  <c r="R183" i="2"/>
  <c r="P183" i="2"/>
  <c r="BK183" i="2"/>
  <c r="J183" i="2"/>
  <c r="BE183" i="2"/>
  <c r="BI178" i="2"/>
  <c r="BH178" i="2"/>
  <c r="BG178" i="2"/>
  <c r="BF178" i="2"/>
  <c r="T178" i="2"/>
  <c r="R178" i="2"/>
  <c r="P178" i="2"/>
  <c r="BK178" i="2"/>
  <c r="J178" i="2"/>
  <c r="BE178" i="2"/>
  <c r="BI177" i="2"/>
  <c r="BH177" i="2"/>
  <c r="BG177" i="2"/>
  <c r="BF177" i="2"/>
  <c r="T177" i="2"/>
  <c r="R177" i="2"/>
  <c r="P177" i="2"/>
  <c r="BK177" i="2"/>
  <c r="J177" i="2"/>
  <c r="BE177" i="2"/>
  <c r="BI174" i="2"/>
  <c r="BH174" i="2"/>
  <c r="BG174" i="2"/>
  <c r="BF174" i="2"/>
  <c r="T174" i="2"/>
  <c r="R174" i="2"/>
  <c r="P174" i="2"/>
  <c r="BK174" i="2"/>
  <c r="J174" i="2"/>
  <c r="BE174" i="2"/>
  <c r="BI173" i="2"/>
  <c r="BH173" i="2"/>
  <c r="BG173" i="2"/>
  <c r="BF173" i="2"/>
  <c r="T173" i="2"/>
  <c r="R173" i="2"/>
  <c r="P173" i="2"/>
  <c r="BK173" i="2"/>
  <c r="J173" i="2"/>
  <c r="BE173" i="2"/>
  <c r="BI170" i="2"/>
  <c r="BH170" i="2"/>
  <c r="BG170" i="2"/>
  <c r="BF170" i="2"/>
  <c r="T170" i="2"/>
  <c r="R170" i="2"/>
  <c r="P170" i="2"/>
  <c r="BK170" i="2"/>
  <c r="J170" i="2"/>
  <c r="BE170" i="2"/>
  <c r="BI164" i="2"/>
  <c r="BH164" i="2"/>
  <c r="BG164" i="2"/>
  <c r="BF164" i="2"/>
  <c r="T164" i="2"/>
  <c r="R164" i="2"/>
  <c r="P164" i="2"/>
  <c r="BK164" i="2"/>
  <c r="J164" i="2"/>
  <c r="BE164" i="2"/>
  <c r="BI160" i="2"/>
  <c r="BH160" i="2"/>
  <c r="BG160" i="2"/>
  <c r="BF160" i="2"/>
  <c r="T160" i="2"/>
  <c r="R160" i="2"/>
  <c r="P160" i="2"/>
  <c r="BK160" i="2"/>
  <c r="J160" i="2"/>
  <c r="BE160" i="2"/>
  <c r="BI157" i="2"/>
  <c r="BH157" i="2"/>
  <c r="BG157" i="2"/>
  <c r="BF157" i="2"/>
  <c r="T157" i="2"/>
  <c r="R157" i="2"/>
  <c r="P157" i="2"/>
  <c r="BK157" i="2"/>
  <c r="J157" i="2"/>
  <c r="BE157" i="2"/>
  <c r="BI154" i="2"/>
  <c r="BH154" i="2"/>
  <c r="BG154" i="2"/>
  <c r="BF154" i="2"/>
  <c r="T154" i="2"/>
  <c r="R154" i="2"/>
  <c r="P154" i="2"/>
  <c r="BK154" i="2"/>
  <c r="J154" i="2"/>
  <c r="BE154" i="2"/>
  <c r="BI151" i="2"/>
  <c r="BH151" i="2"/>
  <c r="BG151" i="2"/>
  <c r="BF151" i="2"/>
  <c r="T151" i="2"/>
  <c r="R151" i="2"/>
  <c r="P151" i="2"/>
  <c r="BK151" i="2"/>
  <c r="J151" i="2"/>
  <c r="BE151" i="2"/>
  <c r="BI148" i="2"/>
  <c r="BH148" i="2"/>
  <c r="BG148" i="2"/>
  <c r="BF148" i="2"/>
  <c r="T148" i="2"/>
  <c r="R148" i="2"/>
  <c r="P148" i="2"/>
  <c r="BK148" i="2"/>
  <c r="J148" i="2"/>
  <c r="BE148" i="2"/>
  <c r="BI144" i="2"/>
  <c r="BH144" i="2"/>
  <c r="BG144" i="2"/>
  <c r="BF144" i="2"/>
  <c r="T144" i="2"/>
  <c r="R144" i="2"/>
  <c r="P144" i="2"/>
  <c r="BK144" i="2"/>
  <c r="J144" i="2"/>
  <c r="BE144" i="2"/>
  <c r="BI143" i="2"/>
  <c r="BH143" i="2"/>
  <c r="BG143" i="2"/>
  <c r="BF143" i="2"/>
  <c r="T143" i="2"/>
  <c r="R143" i="2"/>
  <c r="P143" i="2"/>
  <c r="BK143" i="2"/>
  <c r="J143" i="2"/>
  <c r="BE143" i="2"/>
  <c r="BI140" i="2"/>
  <c r="BH140" i="2"/>
  <c r="BG140" i="2"/>
  <c r="BF140" i="2"/>
  <c r="T140" i="2"/>
  <c r="R140" i="2"/>
  <c r="P140" i="2"/>
  <c r="BK140" i="2"/>
  <c r="J140" i="2"/>
  <c r="BE140" i="2"/>
  <c r="BI139" i="2"/>
  <c r="BH139" i="2"/>
  <c r="BG139" i="2"/>
  <c r="BF139" i="2"/>
  <c r="T139" i="2"/>
  <c r="T126" i="2" s="1"/>
  <c r="T125" i="2" s="1"/>
  <c r="T124" i="2" s="1"/>
  <c r="R139" i="2"/>
  <c r="R126" i="2" s="1"/>
  <c r="P139" i="2"/>
  <c r="BK139" i="2"/>
  <c r="J139" i="2"/>
  <c r="BE139" i="2"/>
  <c r="BI136" i="2"/>
  <c r="BH136" i="2"/>
  <c r="BG136" i="2"/>
  <c r="F35" i="2" s="1"/>
  <c r="BB95" i="1" s="1"/>
  <c r="BF136" i="2"/>
  <c r="F34" i="2" s="1"/>
  <c r="BA95" i="1" s="1"/>
  <c r="T136" i="2"/>
  <c r="R136" i="2"/>
  <c r="P136" i="2"/>
  <c r="BK136" i="2"/>
  <c r="J136" i="2"/>
  <c r="BE136" i="2"/>
  <c r="BI133" i="2"/>
  <c r="F37" i="2" s="1"/>
  <c r="BD95" i="1" s="1"/>
  <c r="BH133" i="2"/>
  <c r="F36" i="2" s="1"/>
  <c r="BC95" i="1" s="1"/>
  <c r="BG133" i="2"/>
  <c r="BF133" i="2"/>
  <c r="T133" i="2"/>
  <c r="R133" i="2"/>
  <c r="P133" i="2"/>
  <c r="BK133" i="2"/>
  <c r="J133" i="2"/>
  <c r="BE133" i="2"/>
  <c r="BI130" i="2"/>
  <c r="BH130" i="2"/>
  <c r="BG130" i="2"/>
  <c r="BF130" i="2"/>
  <c r="T130" i="2"/>
  <c r="R130" i="2"/>
  <c r="P130" i="2"/>
  <c r="P126" i="2" s="1"/>
  <c r="P125" i="2" s="1"/>
  <c r="P124" i="2" s="1"/>
  <c r="AU95" i="1" s="1"/>
  <c r="BK130" i="2"/>
  <c r="BK126" i="2" s="1"/>
  <c r="J130" i="2"/>
  <c r="BE130" i="2"/>
  <c r="BI127" i="2"/>
  <c r="BH127" i="2"/>
  <c r="BG127" i="2"/>
  <c r="BF127" i="2"/>
  <c r="J34" i="2" s="1"/>
  <c r="AW95" i="1" s="1"/>
  <c r="T127" i="2"/>
  <c r="R127" i="2"/>
  <c r="P127" i="2"/>
  <c r="BK127" i="2"/>
  <c r="J127" i="2"/>
  <c r="BE127" i="2" s="1"/>
  <c r="F120" i="2"/>
  <c r="F118" i="2"/>
  <c r="E116" i="2"/>
  <c r="F91" i="2"/>
  <c r="F89" i="2"/>
  <c r="E87" i="2"/>
  <c r="J24" i="2"/>
  <c r="E24" i="2"/>
  <c r="J121" i="2" s="1"/>
  <c r="J23" i="2"/>
  <c r="J21" i="2"/>
  <c r="E21" i="2"/>
  <c r="J120" i="2"/>
  <c r="J91" i="2"/>
  <c r="J20" i="2"/>
  <c r="J18" i="2"/>
  <c r="E18" i="2"/>
  <c r="F121" i="2" s="1"/>
  <c r="J17" i="2"/>
  <c r="J12" i="2"/>
  <c r="J118" i="2"/>
  <c r="J89" i="2"/>
  <c r="E7" i="2"/>
  <c r="E85" i="2" s="1"/>
  <c r="E114" i="2"/>
  <c r="AS94" i="1"/>
  <c r="L90" i="1"/>
  <c r="AM90" i="1"/>
  <c r="AM89" i="1"/>
  <c r="L89" i="1"/>
  <c r="AM87" i="1"/>
  <c r="L87" i="1"/>
  <c r="L85" i="1"/>
  <c r="L84" i="1"/>
  <c r="J33" i="3" l="1"/>
  <c r="AV96" i="1" s="1"/>
  <c r="AT96" i="1" s="1"/>
  <c r="J33" i="2"/>
  <c r="AV95" i="1" s="1"/>
  <c r="AT95" i="1" s="1"/>
  <c r="F33" i="2"/>
  <c r="AZ95" i="1" s="1"/>
  <c r="J255" i="4"/>
  <c r="J105" i="4" s="1"/>
  <c r="BK254" i="4"/>
  <c r="J254" i="4" s="1"/>
  <c r="J104" i="4" s="1"/>
  <c r="T474" i="4"/>
  <c r="F33" i="3"/>
  <c r="AZ96" i="1" s="1"/>
  <c r="R150" i="4"/>
  <c r="F33" i="4"/>
  <c r="AZ97" i="1" s="1"/>
  <c r="P254" i="4"/>
  <c r="R397" i="4"/>
  <c r="J475" i="4"/>
  <c r="J122" i="4" s="1"/>
  <c r="BK474" i="4"/>
  <c r="J474" i="4" s="1"/>
  <c r="J121" i="4" s="1"/>
  <c r="R125" i="2"/>
  <c r="R124" i="2" s="1"/>
  <c r="T150" i="4"/>
  <c r="P150" i="4"/>
  <c r="J269" i="4"/>
  <c r="J108" i="4" s="1"/>
  <c r="BK268" i="4"/>
  <c r="J268" i="4" s="1"/>
  <c r="J107" i="4" s="1"/>
  <c r="T397" i="4"/>
  <c r="T128" i="5"/>
  <c r="R139" i="5"/>
  <c r="R127" i="5" s="1"/>
  <c r="R126" i="5" s="1"/>
  <c r="BK125" i="2"/>
  <c r="J126" i="2"/>
  <c r="J98" i="2" s="1"/>
  <c r="J125" i="3"/>
  <c r="J98" i="3" s="1"/>
  <c r="BK124" i="3"/>
  <c r="J33" i="4"/>
  <c r="AV97" i="1" s="1"/>
  <c r="AT97" i="1" s="1"/>
  <c r="R124" i="3"/>
  <c r="R123" i="3" s="1"/>
  <c r="P446" i="4"/>
  <c r="P397" i="4" s="1"/>
  <c r="T607" i="4"/>
  <c r="F35" i="6"/>
  <c r="BB99" i="1" s="1"/>
  <c r="BB94" i="1" s="1"/>
  <c r="P658" i="4"/>
  <c r="BK128" i="5"/>
  <c r="R158" i="5"/>
  <c r="J33" i="6"/>
  <c r="AV99" i="1" s="1"/>
  <c r="AT99" i="1" s="1"/>
  <c r="F33" i="6"/>
  <c r="AZ99" i="1" s="1"/>
  <c r="R121" i="7"/>
  <c r="R120" i="7" s="1"/>
  <c r="R119" i="7" s="1"/>
  <c r="BK121" i="7"/>
  <c r="F36" i="7"/>
  <c r="BC100" i="1" s="1"/>
  <c r="J33" i="7"/>
  <c r="AV100" i="1" s="1"/>
  <c r="AT100" i="1" s="1"/>
  <c r="F34" i="3"/>
  <c r="BA96" i="1" s="1"/>
  <c r="BA94" i="1" s="1"/>
  <c r="F34" i="4"/>
  <c r="BA97" i="1" s="1"/>
  <c r="T417" i="4"/>
  <c r="BK496" i="4"/>
  <c r="J496" i="4" s="1"/>
  <c r="J123" i="4" s="1"/>
  <c r="BK555" i="4"/>
  <c r="J555" i="4" s="1"/>
  <c r="J124" i="4" s="1"/>
  <c r="P591" i="4"/>
  <c r="R658" i="4"/>
  <c r="P140" i="5"/>
  <c r="P139" i="5" s="1"/>
  <c r="T158" i="5"/>
  <c r="T121" i="7"/>
  <c r="T120" i="7" s="1"/>
  <c r="T119" i="7" s="1"/>
  <c r="P121" i="7"/>
  <c r="P120" i="7" s="1"/>
  <c r="P119" i="7" s="1"/>
  <c r="AU100" i="1" s="1"/>
  <c r="F92" i="2"/>
  <c r="P496" i="4"/>
  <c r="P474" i="4" s="1"/>
  <c r="P555" i="4"/>
  <c r="T658" i="4"/>
  <c r="P129" i="5"/>
  <c r="P128" i="5" s="1"/>
  <c r="BK194" i="5"/>
  <c r="R201" i="5"/>
  <c r="R193" i="5" s="1"/>
  <c r="R120" i="6"/>
  <c r="R119" i="6" s="1"/>
  <c r="R118" i="6" s="1"/>
  <c r="E85" i="7"/>
  <c r="F36" i="5"/>
  <c r="BC98" i="1" s="1"/>
  <c r="BC94" i="1" s="1"/>
  <c r="R496" i="4"/>
  <c r="R474" i="4" s="1"/>
  <c r="BK607" i="4"/>
  <c r="J607" i="4" s="1"/>
  <c r="J126" i="4" s="1"/>
  <c r="J33" i="5"/>
  <c r="AV98" i="1" s="1"/>
  <c r="P194" i="5"/>
  <c r="P193" i="5" s="1"/>
  <c r="T201" i="5"/>
  <c r="BK119" i="6"/>
  <c r="T120" i="6"/>
  <c r="T119" i="6" s="1"/>
  <c r="T118" i="6" s="1"/>
  <c r="F37" i="6"/>
  <c r="BD99" i="1" s="1"/>
  <c r="BD94" i="1" s="1"/>
  <c r="W33" i="1" s="1"/>
  <c r="F35" i="7"/>
  <c r="BB100" i="1" s="1"/>
  <c r="J34" i="5"/>
  <c r="AW98" i="1" s="1"/>
  <c r="F34" i="5"/>
  <c r="BA98" i="1" s="1"/>
  <c r="T193" i="5"/>
  <c r="P120" i="6"/>
  <c r="P119" i="6" s="1"/>
  <c r="P118" i="6" s="1"/>
  <c r="AU99" i="1" s="1"/>
  <c r="F92" i="3"/>
  <c r="F92" i="4"/>
  <c r="BK150" i="4"/>
  <c r="P607" i="4"/>
  <c r="BK140" i="5"/>
  <c r="J92" i="2"/>
  <c r="BK417" i="4"/>
  <c r="J417" i="4" s="1"/>
  <c r="J117" i="4" s="1"/>
  <c r="BK446" i="4"/>
  <c r="J446" i="4" s="1"/>
  <c r="J119" i="4" s="1"/>
  <c r="T555" i="4"/>
  <c r="J122" i="5"/>
  <c r="J91" i="5"/>
  <c r="T140" i="5"/>
  <c r="BK158" i="5"/>
  <c r="J158" i="5" s="1"/>
  <c r="J103" i="5" s="1"/>
  <c r="F33" i="7"/>
  <c r="AZ100" i="1" s="1"/>
  <c r="F34" i="7"/>
  <c r="BA100" i="1" s="1"/>
  <c r="J92" i="5"/>
  <c r="F92" i="6"/>
  <c r="J89" i="7"/>
  <c r="W30" i="1" l="1"/>
  <c r="AW94" i="1"/>
  <c r="AK30" i="1" s="1"/>
  <c r="W31" i="1"/>
  <c r="AX94" i="1"/>
  <c r="AY94" i="1"/>
  <c r="W32" i="1"/>
  <c r="J121" i="7"/>
  <c r="J98" i="7" s="1"/>
  <c r="BK120" i="7"/>
  <c r="J140" i="5"/>
  <c r="J102" i="5" s="1"/>
  <c r="BK139" i="5"/>
  <c r="J139" i="5" s="1"/>
  <c r="J101" i="5" s="1"/>
  <c r="T139" i="5"/>
  <c r="BK397" i="4"/>
  <c r="J397" i="4" s="1"/>
  <c r="J114" i="4" s="1"/>
  <c r="BK123" i="3"/>
  <c r="J123" i="3" s="1"/>
  <c r="J124" i="3"/>
  <c r="J97" i="3" s="1"/>
  <c r="T127" i="5"/>
  <c r="T126" i="5" s="1"/>
  <c r="J119" i="6"/>
  <c r="J97" i="6" s="1"/>
  <c r="BK118" i="6"/>
  <c r="J118" i="6" s="1"/>
  <c r="P149" i="4"/>
  <c r="P148" i="4" s="1"/>
  <c r="AU97" i="1" s="1"/>
  <c r="AZ94" i="1"/>
  <c r="J125" i="2"/>
  <c r="J97" i="2" s="1"/>
  <c r="BK124" i="2"/>
  <c r="J124" i="2" s="1"/>
  <c r="T149" i="4"/>
  <c r="T148" i="4" s="1"/>
  <c r="J150" i="4"/>
  <c r="J98" i="4" s="1"/>
  <c r="BK149" i="4"/>
  <c r="J194" i="5"/>
  <c r="J105" i="5" s="1"/>
  <c r="BK193" i="5"/>
  <c r="J193" i="5" s="1"/>
  <c r="J104" i="5" s="1"/>
  <c r="J128" i="5"/>
  <c r="J98" i="5" s="1"/>
  <c r="BK127" i="5"/>
  <c r="AT98" i="1"/>
  <c r="P127" i="5"/>
  <c r="P126" i="5" s="1"/>
  <c r="AU98" i="1" s="1"/>
  <c r="R149" i="4"/>
  <c r="R148" i="4" s="1"/>
  <c r="J120" i="7" l="1"/>
  <c r="J97" i="7" s="1"/>
  <c r="BK119" i="7"/>
  <c r="J119" i="7" s="1"/>
  <c r="J149" i="4"/>
  <c r="J97" i="4" s="1"/>
  <c r="BK148" i="4"/>
  <c r="J148" i="4" s="1"/>
  <c r="J96" i="3"/>
  <c r="J30" i="3"/>
  <c r="J127" i="5"/>
  <c r="J97" i="5" s="1"/>
  <c r="BK126" i="5"/>
  <c r="J126" i="5" s="1"/>
  <c r="AU94" i="1"/>
  <c r="J30" i="2"/>
  <c r="J96" i="2"/>
  <c r="AV94" i="1"/>
  <c r="W29" i="1"/>
  <c r="J96" i="6"/>
  <c r="J30" i="6"/>
  <c r="J39" i="6" l="1"/>
  <c r="AG99" i="1"/>
  <c r="AN99" i="1" s="1"/>
  <c r="AK29" i="1"/>
  <c r="AT94" i="1"/>
  <c r="J30" i="4"/>
  <c r="J96" i="4"/>
  <c r="J39" i="3"/>
  <c r="AG96" i="1"/>
  <c r="AN96" i="1" s="1"/>
  <c r="J96" i="5"/>
  <c r="J30" i="5"/>
  <c r="J39" i="2"/>
  <c r="AG95" i="1"/>
  <c r="J30" i="7"/>
  <c r="J96" i="7"/>
  <c r="AG100" i="1" l="1"/>
  <c r="AN100" i="1" s="1"/>
  <c r="J39" i="7"/>
  <c r="AN95" i="1"/>
  <c r="AG98" i="1"/>
  <c r="AN98" i="1" s="1"/>
  <c r="J39" i="5"/>
  <c r="AG97" i="1"/>
  <c r="AN97" i="1" s="1"/>
  <c r="J39" i="4"/>
  <c r="AG94" i="1" l="1"/>
  <c r="AN94" i="1" l="1"/>
  <c r="AK26" i="1"/>
  <c r="AK35" i="1" s="1"/>
</calcChain>
</file>

<file path=xl/sharedStrings.xml><?xml version="1.0" encoding="utf-8"?>
<sst xmlns="http://schemas.openxmlformats.org/spreadsheetml/2006/main" count="13227" uniqueCount="1745">
  <si>
    <t>Export Komplet</t>
  </si>
  <si>
    <t/>
  </si>
  <si>
    <t>2.0</t>
  </si>
  <si>
    <t>ZAMOK</t>
  </si>
  <si>
    <t>False</t>
  </si>
  <si>
    <t>{001ce2b4-0ffb-425d-b30d-30a95656937a}</t>
  </si>
  <si>
    <t>0,01</t>
  </si>
  <si>
    <t>21</t>
  </si>
  <si>
    <t>15</t>
  </si>
  <si>
    <t>REKAPITULACE STAVBY</t>
  </si>
  <si>
    <t>v ---  níže se nacházejí doplnkové a pomocné údaje k sestavám  --- v</t>
  </si>
  <si>
    <t>Návod na vyplnění</t>
  </si>
  <si>
    <t>0,001</t>
  </si>
  <si>
    <t>Kód:</t>
  </si>
  <si>
    <t>2018-097</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</si>
  <si>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</si>
  <si>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</si>
  <si>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Malešická, 3. etapa, č. akce 1000053, Praha 3</t>
  </si>
  <si>
    <t>KSO:</t>
  </si>
  <si>
    <t>CC-CZ:</t>
  </si>
  <si>
    <t>Místo:</t>
  </si>
  <si>
    <t>Praha 3</t>
  </si>
  <si>
    <t>Datum:</t>
  </si>
  <si>
    <t>11. 7. 2019</t>
  </si>
  <si>
    <t>Zadavatel:</t>
  </si>
  <si>
    <t>IČ:</t>
  </si>
  <si>
    <t>Technická správa komunikací hl.m. Prahy, a.s.</t>
  </si>
  <si>
    <t>DIČ:</t>
  </si>
  <si>
    <t>Uchazeč:</t>
  </si>
  <si>
    <t>Vyplň údaj</t>
  </si>
  <si>
    <t>Projektant:</t>
  </si>
  <si>
    <t>27086135</t>
  </si>
  <si>
    <t>CR Project s.r.o.</t>
  </si>
  <si>
    <t>CZ27086135</t>
  </si>
  <si>
    <t>True</t>
  </si>
  <si>
    <t>Zpracovatel:</t>
  </si>
  <si>
    <t>Josef Nentwich</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</si>
  <si>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</si>
  <si>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ÚRS._x000D_
.........................._x000D_
Soupis výkonů je zpracován s výhradou, jako nezávazný, dle §2622 zák. č. 89/2012 Sb. NOZ._x000D_
.........................._x000D_
Rozpočet (soupis prací) je vypracován na základě projektové dokumentace - jedná se o odhad nákladů._x000D_
Veškeré položky rozpočtu (soupisu prací) je bezpodmínečně nutné provádět (případně oceňovat) dle projektové dokumentace, která je jednoznačně nadřazená tomuto rozpočtu (soupisu prací)._x000D_
Tato nadřazená projektová dokumentace určuje, doplňuje, případně dopřesňuje obsah jednotlivých položek tohoto rozpočtu (výkazu výměr), případně může tento rozpočet (výkaz výměr) rozšířit o další položky._x000D_
.........................._x000D_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životnosti._x000D_
.........................._x000D_
Vzhledem k charakteru stavby a to liniová, byly všechny plošné výměry ve výkazu výměr odečteny ze situace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</si>
  <si>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</si>
  <si>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</si>
  <si>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</si>
  <si>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</si>
  <si>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</si>
  <si>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</si>
  <si>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</si>
  <si>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</si>
  <si>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</si>
  <si>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</si>
  <si>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</si>
  <si>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</si>
  <si>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</si>
  <si>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</si>
  <si>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</si>
  <si>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</si>
  <si>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</si>
  <si>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</si>
  <si>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</si>
  <si>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</si>
  <si>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</si>
  <si>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</si>
  <si>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</si>
  <si>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</si>
  <si>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</si>
  <si>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</si>
  <si>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</si>
  <si>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</si>
  <si>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</si>
  <si>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</si>
  <si>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</si>
  <si>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</si>
  <si>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</si>
  <si>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</si>
  <si>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</si>
  <si>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</si>
  <si>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</si>
  <si>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</si>
  <si>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</si>
  <si>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</si>
  <si>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</si>
  <si>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</si>
  <si>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</si>
  <si>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</si>
  <si>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</si>
  <si>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SO.4.101</t>
  </si>
  <si>
    <t>Přeložka veřejného vodovodu</t>
  </si>
  <si>
    <t>STA</t>
  </si>
  <si>
    <t>1</t>
  </si>
  <si>
    <t>{a0a0ccf8-4156-4734-a01b-3102d50c1e5d}</t>
  </si>
  <si>
    <t>2</t>
  </si>
  <si>
    <t>So.4.102</t>
  </si>
  <si>
    <t>Veřejná kanalizace A</t>
  </si>
  <si>
    <t>{a211aa2f-7454-4b4d-bd6a-054c1e4e91db}</t>
  </si>
  <si>
    <t>SO.4.105</t>
  </si>
  <si>
    <t>Komunikace Malešická a zpevněné plochy</t>
  </si>
  <si>
    <t>{4f6b76c4-9a03-4fe8-82f6-49c96debbf80}</t>
  </si>
  <si>
    <t>SO.10.107</t>
  </si>
  <si>
    <t>Zeleň a mobiliář</t>
  </si>
  <si>
    <t>{c2454ad1-d00d-4194-9f28-c9d39569d1b1}</t>
  </si>
  <si>
    <t>SO.180</t>
  </si>
  <si>
    <t>Dopravně-inženýrské opatření</t>
  </si>
  <si>
    <t>{04d9010f-74be-46f3-b52e-faee38f132e7}</t>
  </si>
  <si>
    <t>VRN</t>
  </si>
  <si>
    <t>Vedlejší rozpočtové náklady</t>
  </si>
  <si>
    <t>VON</t>
  </si>
  <si>
    <t>{d0bf4318-d4e8-4888-a060-30a0ee6d5486}</t>
  </si>
  <si>
    <t>KRYCÍ LIST SOUPISU PRACÍ</t>
  </si>
  <si>
    <t>Objekt:</t>
  </si>
  <si>
    <t>SO.4.101 - Přeložka veřejného vodovodu</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</si>
  <si>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</si>
  <si>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</si>
  <si>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</si>
  <si>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</si>
  <si>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</si>
  <si>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</si>
  <si>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</si>
  <si>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</si>
  <si>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</si>
  <si>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8 - Trubní vedení</t>
  </si>
  <si>
    <t xml:space="preserve">    9 - Ostatní konstrukce a práce, bourání</t>
  </si>
  <si>
    <t xml:space="preserve">    998 - Přesun hmot</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</si>
  <si>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</si>
  <si>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</si>
  <si>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</si>
  <si>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</si>
  <si>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</si>
  <si>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</si>
  <si>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</si>
  <si>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</si>
  <si>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</si>
  <si>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</si>
  <si>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</si>
  <si>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</si>
  <si>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</si>
  <si>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</si>
  <si>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</si>
  <si>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</si>
  <si>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</si>
  <si>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</si>
  <si>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</si>
  <si>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119001405</t>
  </si>
  <si>
    <t>Dočasné zajištění potrubí z PE DN do 200 mm</t>
  </si>
  <si>
    <t>m</t>
  </si>
  <si>
    <t>CS ÚRS 2019 02</t>
  </si>
  <si>
    <t>4</t>
  </si>
  <si>
    <t>VV</t>
  </si>
  <si>
    <t>8*1,1</t>
  </si>
  <si>
    <t>Součet</t>
  </si>
  <si>
    <t>119001406</t>
  </si>
  <si>
    <t>Dočasné zajištění potrubí z PE DN do 500 mm</t>
  </si>
  <si>
    <t>4*1,1</t>
  </si>
  <si>
    <t>3</t>
  </si>
  <si>
    <t>119001422</t>
  </si>
  <si>
    <t>Dočasné zajištění kabelů a kabelových tratí z 6 volně ložených kabelů</t>
  </si>
  <si>
    <t>6</t>
  </si>
  <si>
    <t>15*1,1</t>
  </si>
  <si>
    <t>119003131</t>
  </si>
  <si>
    <t>Výstražná páska pro zabezpečení výkopu zřízení</t>
  </si>
  <si>
    <t>8</t>
  </si>
  <si>
    <t>(354,75+76,1)*2</t>
  </si>
  <si>
    <t>5</t>
  </si>
  <si>
    <t>119003132</t>
  </si>
  <si>
    <t>Výstražná páska pro zabezpečení výkopu odstranění</t>
  </si>
  <si>
    <t>10</t>
  </si>
  <si>
    <t>119003211</t>
  </si>
  <si>
    <t>Mobilní plotová zábrana s reflexním pásem výšky do 1,5 m pro zabezpečení výkopu zřízení</t>
  </si>
  <si>
    <t>12</t>
  </si>
  <si>
    <t>7</t>
  </si>
  <si>
    <t>119003212</t>
  </si>
  <si>
    <t>Mobilní plotová zábrana s reflexním pásem výšky do 1,5 m pro zabezpečení výkopu odstranění</t>
  </si>
  <si>
    <t>14</t>
  </si>
  <si>
    <t>120001101</t>
  </si>
  <si>
    <t>Příplatek za ztížení odkopávky nebo prokkopávky v blízkosti inženýrských sítí</t>
  </si>
  <si>
    <t>m3</t>
  </si>
  <si>
    <t>16</t>
  </si>
  <si>
    <t>20% výkopu</t>
  </si>
  <si>
    <t>(354,75+76,1)*0,2</t>
  </si>
  <si>
    <t>9</t>
  </si>
  <si>
    <t>132201202</t>
  </si>
  <si>
    <t>Hloubení rýh š do 2000 mm v hornině tř. 3 objemu do 1000 m3</t>
  </si>
  <si>
    <t>18</t>
  </si>
  <si>
    <t>(354,75+76,10)*1,1*1,8</t>
  </si>
  <si>
    <t>132201209</t>
  </si>
  <si>
    <t>Příplatek za lepivost k hloubení rýh š do 2000 mm v hornině tř. 3</t>
  </si>
  <si>
    <t>20</t>
  </si>
  <si>
    <t>11</t>
  </si>
  <si>
    <t>151811132</t>
  </si>
  <si>
    <t>Osazení pažicího boxu hl výkopu do 4 m š do 2,5 m</t>
  </si>
  <si>
    <t>m2</t>
  </si>
  <si>
    <t>22</t>
  </si>
  <si>
    <t>(354,75+76,10)*1,8*2</t>
  </si>
  <si>
    <t>151811232</t>
  </si>
  <si>
    <t>Odstranění pažicího boxu hl výkopu do 4 m š do 2,5 m</t>
  </si>
  <si>
    <t>24</t>
  </si>
  <si>
    <t>13</t>
  </si>
  <si>
    <t>161101101</t>
  </si>
  <si>
    <t>Svislé přemístění výkopku z horniny tř. 1 až 4 hl výkopu do 2,5 m</t>
  </si>
  <si>
    <t>26</t>
  </si>
  <si>
    <t>50% výkopku</t>
  </si>
  <si>
    <t>(354,75+76,1)*0,5</t>
  </si>
  <si>
    <t>162301101</t>
  </si>
  <si>
    <t>Vodorovné přemístění do 500 m výkopku/sypaniny z horniny tř. 1 až 4</t>
  </si>
  <si>
    <t>28</t>
  </si>
  <si>
    <t>odvoz na deponii</t>
  </si>
  <si>
    <t>853,083-139,871-71,09</t>
  </si>
  <si>
    <t>odvoz z deponie</t>
  </si>
  <si>
    <t>162701105</t>
  </si>
  <si>
    <t>Vodorovné přemístění do 10000 m výkopku/sypaniny z horniny tř. 1 až 4</t>
  </si>
  <si>
    <t>30</t>
  </si>
  <si>
    <t>139,871+71,09</t>
  </si>
  <si>
    <t>167101101</t>
  </si>
  <si>
    <t>Nakládání výkopku z hornin tř. 1 až 4 do 100 m3</t>
  </si>
  <si>
    <t>32</t>
  </si>
  <si>
    <t>17</t>
  </si>
  <si>
    <t>167101102</t>
  </si>
  <si>
    <t>Nakládání výkopku z hornin tř. 1 až 4 přes 100 m3</t>
  </si>
  <si>
    <t>34</t>
  </si>
  <si>
    <t>171201201</t>
  </si>
  <si>
    <t>Uložení sypaniny na skládky</t>
  </si>
  <si>
    <t>36</t>
  </si>
  <si>
    <t>19</t>
  </si>
  <si>
    <t>171201211</t>
  </si>
  <si>
    <t>Poplatek za uložení stavebního odpadu - zeminy a kameniva na skládce</t>
  </si>
  <si>
    <t>t</t>
  </si>
  <si>
    <t>38</t>
  </si>
  <si>
    <t>(139,871+71,09)*1,6</t>
  </si>
  <si>
    <t>337,538*1,8 "Přepočtené koeficientem množství</t>
  </si>
  <si>
    <t>174101101</t>
  </si>
  <si>
    <t>Zásyp jam, šachet rýh nebo kolem objektů sypaninou se zhutněním</t>
  </si>
  <si>
    <t>40</t>
  </si>
  <si>
    <t>M</t>
  </si>
  <si>
    <t>58341334</t>
  </si>
  <si>
    <t>kamenivo drcené drobné frakce 0/2</t>
  </si>
  <si>
    <t>42</t>
  </si>
  <si>
    <t>30% s sásypu</t>
  </si>
  <si>
    <t>642,122*0,3*2</t>
  </si>
  <si>
    <t>175111101</t>
  </si>
  <si>
    <t>Obsypání potrubí ručně sypaninou bez prohození sítem, uloženou do 3 m</t>
  </si>
  <si>
    <t>44</t>
  </si>
  <si>
    <t>(347,75+76,10)*1,1*0,3</t>
  </si>
  <si>
    <t>23</t>
  </si>
  <si>
    <t>58331200</t>
  </si>
  <si>
    <t>štěrkopísek netříděný zásypový</t>
  </si>
  <si>
    <t>46</t>
  </si>
  <si>
    <t>139,871*2 "Přepočtené koeficientem množství</t>
  </si>
  <si>
    <t>Zakládání</t>
  </si>
  <si>
    <t>212752212</t>
  </si>
  <si>
    <t>Trativod z drenážních trubek plastových flexibilních D do 100 mm včetně lože otevřený výkop</t>
  </si>
  <si>
    <t>48</t>
  </si>
  <si>
    <t>354,75+76,1</t>
  </si>
  <si>
    <t>25</t>
  </si>
  <si>
    <t>214500111</t>
  </si>
  <si>
    <t>Zřízení výplně rýh s drenážním potrubím do DN 200 štěrkopískem v do 300 mm</t>
  </si>
  <si>
    <t>50</t>
  </si>
  <si>
    <t>58343810</t>
  </si>
  <si>
    <t>kamenivo drcené hrubé frakce 4/8</t>
  </si>
  <si>
    <t>52</t>
  </si>
  <si>
    <t>(354,75+76,1)*0,15*0,15*2</t>
  </si>
  <si>
    <t>Vodorovné konstrukce</t>
  </si>
  <si>
    <t>27</t>
  </si>
  <si>
    <t>451572111</t>
  </si>
  <si>
    <t>Lože pod potrubí otevřený výkop z kameniva drobného těženého</t>
  </si>
  <si>
    <t>54</t>
  </si>
  <si>
    <t>(354,75+76,1)*1,1*0,15</t>
  </si>
  <si>
    <t>452111111.1</t>
  </si>
  <si>
    <t>Osazení betonových bloků otevřený výkop pl do 25000 mm2</t>
  </si>
  <si>
    <t>kus</t>
  </si>
  <si>
    <t>56</t>
  </si>
  <si>
    <t>29</t>
  </si>
  <si>
    <t>592blok</t>
  </si>
  <si>
    <t>betonový blok pod potrubí</t>
  </si>
  <si>
    <t>ks</t>
  </si>
  <si>
    <t>58</t>
  </si>
  <si>
    <t>Trubní vedení</t>
  </si>
  <si>
    <t>850355121</t>
  </si>
  <si>
    <t>Výřez nebo výsek na potrubí z trub litinových tlakových nebo plastických hmot DN 200</t>
  </si>
  <si>
    <t>60</t>
  </si>
  <si>
    <t>31</t>
  </si>
  <si>
    <t>851241131</t>
  </si>
  <si>
    <t>Montáž potrubí z trub litinových hrdlových s integrovaným těsněním otevřený výkop DN 80</t>
  </si>
  <si>
    <t>62</t>
  </si>
  <si>
    <t>přípojka  LT</t>
  </si>
  <si>
    <t>55251110</t>
  </si>
  <si>
    <t>trouba vodovodní litinová hrdlová řady dl 6m DN 75</t>
  </si>
  <si>
    <t>64</t>
  </si>
  <si>
    <t>33</t>
  </si>
  <si>
    <t>851261131</t>
  </si>
  <si>
    <t>Montáž potrubí z trub litinových hrdlových s integrovaným těsněním otevřený výkop DN 100</t>
  </si>
  <si>
    <t>66</t>
  </si>
  <si>
    <t>přípojka LT</t>
  </si>
  <si>
    <t>55254101</t>
  </si>
  <si>
    <t>trouba vodovodní litinová hrdlová Zn 200 g/m2+modrý epoxid DN 100</t>
  </si>
  <si>
    <t>68</t>
  </si>
  <si>
    <t>35</t>
  </si>
  <si>
    <t>851351131</t>
  </si>
  <si>
    <t>Montáž potrubí z trub litinových hrdlových s integrovaným těsněním otevřený výkop DN 200</t>
  </si>
  <si>
    <t>70</t>
  </si>
  <si>
    <t>55254105</t>
  </si>
  <si>
    <t>trouba vodovodní litinová hrdlová Zn 200 g/m2+modrý epoxid DN 250</t>
  </si>
  <si>
    <t>72</t>
  </si>
  <si>
    <t>37</t>
  </si>
  <si>
    <t>852242122</t>
  </si>
  <si>
    <t>Montáž potrubí z trub litinových tlakových přírubových délky do 1 m otevřený výkop DN 80</t>
  </si>
  <si>
    <t>74</t>
  </si>
  <si>
    <t>55253239</t>
  </si>
  <si>
    <t>trouba přírubová litinová vodovodní  PN 10/16 DN 80 dl 400mm</t>
  </si>
  <si>
    <t>76</t>
  </si>
  <si>
    <t>39</t>
  </si>
  <si>
    <t>852312122</t>
  </si>
  <si>
    <t>Montáž potrubí z trub litinových tlakových přírubových délky do 1 m otevřený výkop DN 150</t>
  </si>
  <si>
    <t>78</t>
  </si>
  <si>
    <t>DKT.F150ETP16</t>
  </si>
  <si>
    <t>Duktus F přírubová tvarovka s hladkým koncem DN 150/380, PN 10/16</t>
  </si>
  <si>
    <t>80</t>
  </si>
  <si>
    <t>41</t>
  </si>
  <si>
    <t>857242122</t>
  </si>
  <si>
    <t>Montáž litinových tvarovek jednoosých přírubových otevřený výkop DN 80</t>
  </si>
  <si>
    <t>82</t>
  </si>
  <si>
    <t>55254047</t>
  </si>
  <si>
    <t>koleno 90° s patkou přírubové litinové vodovodní N-kus PN 10/40 DN 80</t>
  </si>
  <si>
    <t>84</t>
  </si>
  <si>
    <t>43</t>
  </si>
  <si>
    <t>857313131</t>
  </si>
  <si>
    <t>Montáž litinových tvarovek odbočných hrdlových otevřený výkop s integrovaným těsněním DN 150</t>
  </si>
  <si>
    <t>86</t>
  </si>
  <si>
    <t>55253756</t>
  </si>
  <si>
    <t>tvarovka hrdlová s přírubovou odbočkou z tvárné litiny,práškový epoxid tl.250µm MMA-kus DN 150/80</t>
  </si>
  <si>
    <t>88</t>
  </si>
  <si>
    <t>45</t>
  </si>
  <si>
    <t>857351131</t>
  </si>
  <si>
    <t>Montáž litinových tvarovek jednoosých hrdlových otevřený výkop s integrovaným těsněním DN 200</t>
  </si>
  <si>
    <t>90</t>
  </si>
  <si>
    <t>55253944</t>
  </si>
  <si>
    <t>koleno hrdlové z tvárné litiny,práškový epoxid tl 250µm MMK-kus DN 200-45°</t>
  </si>
  <si>
    <t>92</t>
  </si>
  <si>
    <t>47</t>
  </si>
  <si>
    <t>857352122</t>
  </si>
  <si>
    <t>Montáž litinových tvarovek jednoosých přírubových otevřený výkop DN 200</t>
  </si>
  <si>
    <t>94</t>
  </si>
  <si>
    <t>79941016</t>
  </si>
  <si>
    <t>Spojka Waga 200</t>
  </si>
  <si>
    <t>96</t>
  </si>
  <si>
    <t>49</t>
  </si>
  <si>
    <t>857353131</t>
  </si>
  <si>
    <t>Montáž litinových tvarovek odbočných hrdlových otevřený výkop s integrovaným těsněním DN 200</t>
  </si>
  <si>
    <t>98</t>
  </si>
  <si>
    <t>55253763</t>
  </si>
  <si>
    <t>tvarovka hrdlová s přírubovou odbočkou z tvárné litiny,práškový epoxid tl.250µm MMA-kus DN 200/80</t>
  </si>
  <si>
    <t>100</t>
  </si>
  <si>
    <t>51</t>
  </si>
  <si>
    <t>55253810</t>
  </si>
  <si>
    <t>tvarovka hrdlová s hrdlovou odbočkou z tvárné litiny,práškový epoxid tl 250µm MMB-kus DN 100/80</t>
  </si>
  <si>
    <t>102</t>
  </si>
  <si>
    <t>857354122</t>
  </si>
  <si>
    <t>Montáž litinových tvarovek odbočných přírubových otevřený výkop DN 200</t>
  </si>
  <si>
    <t>104</t>
  </si>
  <si>
    <t>53</t>
  </si>
  <si>
    <t>55253535</t>
  </si>
  <si>
    <t>tvarovka přírubová litinová s přírubovou odbočkou,práškový epoxid tl 250µm T-kus DN 200/150</t>
  </si>
  <si>
    <t>106</t>
  </si>
  <si>
    <t>55253533</t>
  </si>
  <si>
    <t>tvarovka přírubová litinová s přírubovou odbočkou,práškový epoxid tl 250µm T-kus DN 200/100</t>
  </si>
  <si>
    <t>108</t>
  </si>
  <si>
    <t>55</t>
  </si>
  <si>
    <t>871241211</t>
  </si>
  <si>
    <t>Montáž potrubí z PE100 SDR 11 otevřený výkop svařovaných elektrotvarovkou D 90 x 8,2 mm</t>
  </si>
  <si>
    <t>110</t>
  </si>
  <si>
    <t>provizorní přípojky</t>
  </si>
  <si>
    <t>28613600</t>
  </si>
  <si>
    <t>potrubí dvouvrstvé PE100 s 10% signalizační vrstvou SDR 11 90x8,2 dl 12m</t>
  </si>
  <si>
    <t>112</t>
  </si>
  <si>
    <t>57</t>
  </si>
  <si>
    <t>871251211</t>
  </si>
  <si>
    <t>Montáž potrubí z PE100 SDR 11 otevřený výkop svařovaných elektrotvarovkou D 110 x 10,0 mm</t>
  </si>
  <si>
    <t>114</t>
  </si>
  <si>
    <t>28613601</t>
  </si>
  <si>
    <t>potrubí dvouvrstvé PE100 s 10% signalizační vrstvou SDR 11 110x10,0 dl 12m</t>
  </si>
  <si>
    <t>116</t>
  </si>
  <si>
    <t>59</t>
  </si>
  <si>
    <t>871321211</t>
  </si>
  <si>
    <t>Montáž potrubí z PE100 SDR 11 otevřený výkop svařovaných elektrotvarovkou D 160 x 14,6 mm</t>
  </si>
  <si>
    <t>118</t>
  </si>
  <si>
    <t>provizorní vodovod</t>
  </si>
  <si>
    <t>360</t>
  </si>
  <si>
    <t>28613604</t>
  </si>
  <si>
    <t>potrubí dvouvrstvé PE100 s 10% signalizační vrstvou SDR 11 160x14,6 dl 12m</t>
  </si>
  <si>
    <t>120</t>
  </si>
  <si>
    <t>61</t>
  </si>
  <si>
    <t>877261101</t>
  </si>
  <si>
    <t>Montáž elektrospojek na vodovodním potrubí z PE trub d 110</t>
  </si>
  <si>
    <t>122</t>
  </si>
  <si>
    <t>28615975</t>
  </si>
  <si>
    <t>elektrospojka SDR 11 PE 100 PN 16 D 110mm</t>
  </si>
  <si>
    <t>124</t>
  </si>
  <si>
    <t>63</t>
  </si>
  <si>
    <t>877261118</t>
  </si>
  <si>
    <t>Montáž elektrozáslepek na vodovodním potrubí z PE trub d 110</t>
  </si>
  <si>
    <t>126</t>
  </si>
  <si>
    <t>28614588</t>
  </si>
  <si>
    <t>elektrozáslepka SDR 11 PE 100 PN 16 D 110mm KIT</t>
  </si>
  <si>
    <t>128</t>
  </si>
  <si>
    <t>65</t>
  </si>
  <si>
    <t>877321101</t>
  </si>
  <si>
    <t>Montáž elektrospojek na vodovodním potrubí z PE trub d 160</t>
  </si>
  <si>
    <t>130</t>
  </si>
  <si>
    <t>28615978</t>
  </si>
  <si>
    <t>elektrospojka SDR 11 PE 100 PN 16 D 160mm</t>
  </si>
  <si>
    <t>132</t>
  </si>
  <si>
    <t>67</t>
  </si>
  <si>
    <t>28614951</t>
  </si>
  <si>
    <t>elektrokoleno 45° PE 100 PN 16 D 160mm</t>
  </si>
  <si>
    <t>134</t>
  </si>
  <si>
    <t>891241112</t>
  </si>
  <si>
    <t>Montáž vodovodních šoupátek otevřený výkop DN 80</t>
  </si>
  <si>
    <t>136</t>
  </si>
  <si>
    <t>69</t>
  </si>
  <si>
    <t>42221323</t>
  </si>
  <si>
    <t>šoupátko pitná voda litina GGG 50 dlouhá stavební dl PN 10/16 DN 80x280mm</t>
  </si>
  <si>
    <t>138</t>
  </si>
  <si>
    <t>42291074</t>
  </si>
  <si>
    <t>souprava zemní pro šoupátka DN 100-150mm Rd 1,5m</t>
  </si>
  <si>
    <t>140</t>
  </si>
  <si>
    <t>71</t>
  </si>
  <si>
    <t>42291073</t>
  </si>
  <si>
    <t>souprava zemní pro šoupátka DN 65-80mm Rd 1,5m</t>
  </si>
  <si>
    <t>142</t>
  </si>
  <si>
    <t>42291075</t>
  </si>
  <si>
    <t>souprava zemní pro šoupátka DN 200mm Rd 1,5m</t>
  </si>
  <si>
    <t>144</t>
  </si>
  <si>
    <t>73</t>
  </si>
  <si>
    <t>891247111</t>
  </si>
  <si>
    <t>Montáž hydrantů podzemních DN 80</t>
  </si>
  <si>
    <t>146</t>
  </si>
  <si>
    <t>42273591</t>
  </si>
  <si>
    <t>hydrant podzemní DN 80 PN 16 jednoduchý uzávěr krycí v 1500mm</t>
  </si>
  <si>
    <t>148</t>
  </si>
  <si>
    <t>75</t>
  </si>
  <si>
    <t>42291452</t>
  </si>
  <si>
    <t>poklop litinový hydrantový DN 80</t>
  </si>
  <si>
    <t>150</t>
  </si>
  <si>
    <t>56230638</t>
  </si>
  <si>
    <t>deska podkladová uličního poklopu plastového hydrantového</t>
  </si>
  <si>
    <t>152</t>
  </si>
  <si>
    <t>77</t>
  </si>
  <si>
    <t>56230633</t>
  </si>
  <si>
    <t>poklop uliční šoupátkový kulatý plastový PA s litinovým víkem</t>
  </si>
  <si>
    <t>154</t>
  </si>
  <si>
    <t>56230636</t>
  </si>
  <si>
    <t>deska podkladová uličního poklopu plastového ventilkového a šoupatového</t>
  </si>
  <si>
    <t>156</t>
  </si>
  <si>
    <t>79</t>
  </si>
  <si>
    <t>891311112</t>
  </si>
  <si>
    <t>Montáž vodovodních šoupátek otevřený výkop DN 150</t>
  </si>
  <si>
    <t>158</t>
  </si>
  <si>
    <t>42221326</t>
  </si>
  <si>
    <t>šoupátko pitná voda litina GGG 50 dlouhá stavební dl PN 10/16 DN 150x350mm</t>
  </si>
  <si>
    <t>160</t>
  </si>
  <si>
    <t>81</t>
  </si>
  <si>
    <t>891351112</t>
  </si>
  <si>
    <t>Montáž vodovodních šoupátek otevřený výkop DN 200</t>
  </si>
  <si>
    <t>162</t>
  </si>
  <si>
    <t>42221327</t>
  </si>
  <si>
    <t>šoupátko pitná voda litina GGG 50 dlouhá stavební dl PN 10/16 DN 200x400mm</t>
  </si>
  <si>
    <t>164</t>
  </si>
  <si>
    <t>83</t>
  </si>
  <si>
    <t>891359111</t>
  </si>
  <si>
    <t>Montáž navrtávacích pasů na potrubí z jakýchkoli trub DN 200</t>
  </si>
  <si>
    <t>166</t>
  </si>
  <si>
    <t>42273570</t>
  </si>
  <si>
    <t>pás navrtávací se závitovým výstupem z tvárné litiny pro vodovodní PE a PVC potrubí 200-2”</t>
  </si>
  <si>
    <t>168</t>
  </si>
  <si>
    <t>85</t>
  </si>
  <si>
    <t>892271111</t>
  </si>
  <si>
    <t>Tlaková zkouška vodou potrubí DN 100 nebo 125</t>
  </si>
  <si>
    <t>170</t>
  </si>
  <si>
    <t>892273122</t>
  </si>
  <si>
    <t>Proplach a dezinfekce vodovodního potrubí DN od 80 do 125</t>
  </si>
  <si>
    <t>172</t>
  </si>
  <si>
    <t>87</t>
  </si>
  <si>
    <t>892372111</t>
  </si>
  <si>
    <t>Zabezpečení konců potrubí DN do 300 při tlakových zkouškách vodou</t>
  </si>
  <si>
    <t>174</t>
  </si>
  <si>
    <t>899713111</t>
  </si>
  <si>
    <t>Orientační tabulky na sloupku betonovém nebo ocelovém</t>
  </si>
  <si>
    <t>176</t>
  </si>
  <si>
    <t>89</t>
  </si>
  <si>
    <t>899721111</t>
  </si>
  <si>
    <t>Signalizační vodič DN do 150 mm na potrubí</t>
  </si>
  <si>
    <t>178</t>
  </si>
  <si>
    <t>899722111</t>
  </si>
  <si>
    <t>Krytí potrubí z plastů výstražnou fólií z PVC 20 cm</t>
  </si>
  <si>
    <t>180</t>
  </si>
  <si>
    <t>91</t>
  </si>
  <si>
    <t>914511111</t>
  </si>
  <si>
    <t>Montáž sloupku dopravních značek délky do 3,5 m s betonovým základem</t>
  </si>
  <si>
    <t>182</t>
  </si>
  <si>
    <t>40445225</t>
  </si>
  <si>
    <t>sloupek pro dopravní značku Zn D 60mm v 3,5m</t>
  </si>
  <si>
    <t>184</t>
  </si>
  <si>
    <t>Ostatní konstrukce a práce, bourání</t>
  </si>
  <si>
    <t>93</t>
  </si>
  <si>
    <t>969011131</t>
  </si>
  <si>
    <t>Vybourání vodovodního nebo plynového vedení DN do 125</t>
  </si>
  <si>
    <t>186</t>
  </si>
  <si>
    <t>rušené přípojky</t>
  </si>
  <si>
    <t>84,2</t>
  </si>
  <si>
    <t>969011141</t>
  </si>
  <si>
    <t>Vybourání vodovodního nebo plynového vedení DN do 200</t>
  </si>
  <si>
    <t>188</t>
  </si>
  <si>
    <t>rušený vodovod</t>
  </si>
  <si>
    <t>350</t>
  </si>
  <si>
    <t>998</t>
  </si>
  <si>
    <t>Přesun hmot</t>
  </si>
  <si>
    <t>95</t>
  </si>
  <si>
    <t>998276101</t>
  </si>
  <si>
    <t>Přesun hmot pro trubní vedení z trub z plastických hmot otevřený výkop</t>
  </si>
  <si>
    <t>190</t>
  </si>
  <si>
    <t>3.101</t>
  </si>
  <si>
    <t>Geodetické vytyčení po dobu výstavby</t>
  </si>
  <si>
    <t>Kč</t>
  </si>
  <si>
    <t>192</t>
  </si>
  <si>
    <t>97</t>
  </si>
  <si>
    <t>3.103</t>
  </si>
  <si>
    <t>Vytyčení podzemních zařízení a stavby, rizika a zvláštní opatření</t>
  </si>
  <si>
    <t>194</t>
  </si>
  <si>
    <t>3.105</t>
  </si>
  <si>
    <t>Doklady požadované k předání a převzetí díla</t>
  </si>
  <si>
    <t>196</t>
  </si>
  <si>
    <t>99</t>
  </si>
  <si>
    <t>3.108</t>
  </si>
  <si>
    <t>Zařízení staveniště</t>
  </si>
  <si>
    <t>198</t>
  </si>
  <si>
    <t>3.109</t>
  </si>
  <si>
    <t>Dopravní opatření</t>
  </si>
  <si>
    <t>200</t>
  </si>
  <si>
    <t>101</t>
  </si>
  <si>
    <t>3.111</t>
  </si>
  <si>
    <t>Označení stavby</t>
  </si>
  <si>
    <t>202</t>
  </si>
  <si>
    <t>3.112</t>
  </si>
  <si>
    <t>Fotodokumentace stavby</t>
  </si>
  <si>
    <t>204</t>
  </si>
  <si>
    <t>103</t>
  </si>
  <si>
    <t>3.115</t>
  </si>
  <si>
    <t>Dokumentace skutečného provedení stavby</t>
  </si>
  <si>
    <t>206</t>
  </si>
  <si>
    <t>3.120</t>
  </si>
  <si>
    <t>Geodetická dokumentace skutečného zaměření stavby</t>
  </si>
  <si>
    <t>208</t>
  </si>
  <si>
    <t>105</t>
  </si>
  <si>
    <t>3.200</t>
  </si>
  <si>
    <t>provedení provizorních  propojů prováděných ze strany PVK a.s.,</t>
  </si>
  <si>
    <t>kpl</t>
  </si>
  <si>
    <t>210</t>
  </si>
  <si>
    <t>So.4.102 - Veřejná kanalizace A</t>
  </si>
  <si>
    <t>8*1,5</t>
  </si>
  <si>
    <t>4*1,5</t>
  </si>
  <si>
    <t>kabely</t>
  </si>
  <si>
    <t>15*1,5</t>
  </si>
  <si>
    <t>(392,4+11)*2</t>
  </si>
  <si>
    <t>20% z výkopku</t>
  </si>
  <si>
    <t>428,35*0,2</t>
  </si>
  <si>
    <t>121112012</t>
  </si>
  <si>
    <t>Sejmutí ornice tl vrstvy přes 150 mm ručně s odhozením do 3 m bez vodorovného přemístění</t>
  </si>
  <si>
    <t>3*3*0,2</t>
  </si>
  <si>
    <t>10,15*(4,56+3,95)/2*1,4</t>
  </si>
  <si>
    <t>(180,65-10,15)*(5,28+4,56)/2*1,4</t>
  </si>
  <si>
    <t>(230,65-180,65)*(3,29+5,28)/2*1,4</t>
  </si>
  <si>
    <t>(392,4-230,65)*(3,12+3,29)/2*1,4</t>
  </si>
  <si>
    <t>11*3,32*1,4</t>
  </si>
  <si>
    <t>151811133</t>
  </si>
  <si>
    <t>Osazení pažicího boxu hl výkopu do 4 m š do 5 m</t>
  </si>
  <si>
    <t>10,15*(4,56+3,95)/2*2</t>
  </si>
  <si>
    <t>(180,65-10,15)*(5,28+4,56)/2*2</t>
  </si>
  <si>
    <t>(230,65-180,65)*(3,29+5,28)/2*2</t>
  </si>
  <si>
    <t>(392,4-230,65)*(3,12+3,29)/2*2</t>
  </si>
  <si>
    <t>11*3,32*2</t>
  </si>
  <si>
    <t>151811233</t>
  </si>
  <si>
    <t>Odstranění pažicího boxu hl výkopu do 4 m š do 5 m</t>
  </si>
  <si>
    <t>161101102</t>
  </si>
  <si>
    <t>Svislé přemístění výkopku z horniny tř. 1 až 4 hl výkopu do 4 m</t>
  </si>
  <si>
    <t>55% z kubatury</t>
  </si>
  <si>
    <t>2311,718*0,55</t>
  </si>
  <si>
    <t>1,8</t>
  </si>
  <si>
    <t>7,644+125,205+338,054</t>
  </si>
  <si>
    <t>ornice</t>
  </si>
  <si>
    <t>výkop</t>
  </si>
  <si>
    <t>2311,718</t>
  </si>
  <si>
    <t>lože</t>
  </si>
  <si>
    <t>-87,644</t>
  </si>
  <si>
    <t>obetonování</t>
  </si>
  <si>
    <t>-125,205</t>
  </si>
  <si>
    <t>obsyp</t>
  </si>
  <si>
    <t>30 % zásypu</t>
  </si>
  <si>
    <t>1973,664*0,3*2*1,4</t>
  </si>
  <si>
    <t>417,35*1,4*0,45</t>
  </si>
  <si>
    <t>262,931*2 "Přepočtené koeficientem množství</t>
  </si>
  <si>
    <t>181301103</t>
  </si>
  <si>
    <t>Rozprostření ornice tl vrstvy do 200 mm pl do 500 m2 v rovině nebo ve svahu do 1:5</t>
  </si>
  <si>
    <t>3*3</t>
  </si>
  <si>
    <t>181411121</t>
  </si>
  <si>
    <t>Založení lučního trávníku výsevem plochy do 1000 m2 v rovině a ve svahu do 1:5</t>
  </si>
  <si>
    <t>00572470</t>
  </si>
  <si>
    <t>osivo směs travní univerzál</t>
  </si>
  <si>
    <t>kg</t>
  </si>
  <si>
    <t>9*0,03 "Přepočtené koeficientem množství</t>
  </si>
  <si>
    <t>181951102</t>
  </si>
  <si>
    <t>Úprava pláně v hornině tř. 1 až 4 se zhutněním</t>
  </si>
  <si>
    <t>392,4+11</t>
  </si>
  <si>
    <t>417,35*0,15*0,15*2</t>
  </si>
  <si>
    <t>451573111</t>
  </si>
  <si>
    <t>Lože pod potrubí otevřený výkop ze štěrkopísku</t>
  </si>
  <si>
    <t>417,35*0,15*1,4</t>
  </si>
  <si>
    <t>452111111</t>
  </si>
  <si>
    <t>Osazení betonových pražců otevřený výkop pl do 25000 mm2</t>
  </si>
  <si>
    <t>831352121</t>
  </si>
  <si>
    <t>Montáž potrubí z trub kameninových hrdlových s integrovaným těsněním výkop sklon do 20 % DN 200</t>
  </si>
  <si>
    <t>59710704</t>
  </si>
  <si>
    <t>trouba kameninová glazovaná pouze uvnitř DN 200 L2,50m spojovací systém C Třída 240</t>
  </si>
  <si>
    <t>11*1,015 "Přepočtené koeficientem množství</t>
  </si>
  <si>
    <t>831392121</t>
  </si>
  <si>
    <t>Montáž potrubí z trub kameninových hrdlových s integrovaným těsněním výkop sklon do 20 % DN 400</t>
  </si>
  <si>
    <t>59710706</t>
  </si>
  <si>
    <t>trouba kameninová glazovaná DN 400 L2,50m spojovací systém C Třída 200</t>
  </si>
  <si>
    <t>392,4*1,015 "Přepočtené koeficientem množství</t>
  </si>
  <si>
    <t>59711880</t>
  </si>
  <si>
    <t>vložka kameninová glazovaná šachtová DN 400 spojovací systém C, tř.160</t>
  </si>
  <si>
    <t>23,6453201970443*1,015 "Přepočtené koeficientem množství</t>
  </si>
  <si>
    <t>59711853</t>
  </si>
  <si>
    <t>ucpávka kameninová glazovaná DN 200mm spojovací systém F, tř.160</t>
  </si>
  <si>
    <t>59711859</t>
  </si>
  <si>
    <t>ucpávka kameninová glazovaná DN 300mm spojovací systém F, tř.160</t>
  </si>
  <si>
    <t>837391221</t>
  </si>
  <si>
    <t>Montáž kameninových tvarovek odbočných s integrovaným těsněním otevřený výkop DN 400</t>
  </si>
  <si>
    <t>59711790</t>
  </si>
  <si>
    <t>odbočka kameninová glazovaná jednoduchá kolmá DN 400/150 L100cm spojovací systém C/F tř.160/-</t>
  </si>
  <si>
    <t>18*1,015 "Přepočtené koeficientem množství</t>
  </si>
  <si>
    <t>894411311</t>
  </si>
  <si>
    <t>Osazení betonových nebo železobetonových dílců pro šachty skruží rovných</t>
  </si>
  <si>
    <t>59224162</t>
  </si>
  <si>
    <t>skruž kanalizační s ocelovými stupadly 100 x 100 x 12 cm</t>
  </si>
  <si>
    <t>59224160</t>
  </si>
  <si>
    <t>skruž kanalizační s ocelovými stupadly 100 x 25 x 12 cm</t>
  </si>
  <si>
    <t>59224161</t>
  </si>
  <si>
    <t>skruž kanalizační s ocelovými stupadly 100 x 50 x 12 cm</t>
  </si>
  <si>
    <t>59224070</t>
  </si>
  <si>
    <t>skruž betonová DN 1000x1000 PS, 100x100x12 cm</t>
  </si>
  <si>
    <t>59224066</t>
  </si>
  <si>
    <t>skruž betonová DN 1000x250 PS, 100x25x12 cm</t>
  </si>
  <si>
    <t>59224068</t>
  </si>
  <si>
    <t>skruž betonová DN 1000x500 PS, 100x50x12 cm</t>
  </si>
  <si>
    <t>59224184</t>
  </si>
  <si>
    <t>prstenec šachtový vyrovnávací betonový 625x120x40mm</t>
  </si>
  <si>
    <t>59224185</t>
  </si>
  <si>
    <t>prstenec šachtový vyrovnávací betonový 625x120x60mm</t>
  </si>
  <si>
    <t>59224176</t>
  </si>
  <si>
    <t>prstenec šachtový vyrovnávací betonový 625x120x80mm</t>
  </si>
  <si>
    <t>59224187</t>
  </si>
  <si>
    <t>prstenec šachtový vyrovnávací betonový 625x120x100mm</t>
  </si>
  <si>
    <t>59224188</t>
  </si>
  <si>
    <t>prstenec šachtový vyrovnávací betonový 625x120x120mm</t>
  </si>
  <si>
    <t>59224340</t>
  </si>
  <si>
    <t>těsnění elastomerové pro spojení šachetních dílů DN 800</t>
  </si>
  <si>
    <t>59224348</t>
  </si>
  <si>
    <t>těsnění elastomerové pro spojení šachetních dílů DN 1000</t>
  </si>
  <si>
    <t>894412411</t>
  </si>
  <si>
    <t>Osazení betonových nebo železobetonových dílců pro šachty skruží přechodových</t>
  </si>
  <si>
    <t>59224312</t>
  </si>
  <si>
    <t>kónus šachetní betonový kapsové plastové stupadlo 100x62,5x58 cm</t>
  </si>
  <si>
    <t>59224056</t>
  </si>
  <si>
    <t>kónus pro kanalizační šachty s kapsovým stupadlem 100/62,5 x 67 x 12 cm</t>
  </si>
  <si>
    <t>28661714</t>
  </si>
  <si>
    <t>kónus šachtový betonový dno DN 425</t>
  </si>
  <si>
    <t>894414111</t>
  </si>
  <si>
    <t>Osazení betonových nebo železobetonových dílců pro šachty skruží základových (dno)</t>
  </si>
  <si>
    <t>59224338</t>
  </si>
  <si>
    <t>dno betonové šachty kanalizační přímé 100x80x50 cm</t>
  </si>
  <si>
    <t>59224339</t>
  </si>
  <si>
    <t>dno betonové šachty kanalizační přímé 100x100x60 cm</t>
  </si>
  <si>
    <t>899104112</t>
  </si>
  <si>
    <t>Osazení poklopů litinových nebo ocelových včetně rámů pro třídu zatížení D400, E600</t>
  </si>
  <si>
    <t>28661935</t>
  </si>
  <si>
    <t>poklop šachtový litinový dno DN 600 pro třídu zatížení D400</t>
  </si>
  <si>
    <t>5925001</t>
  </si>
  <si>
    <t>Napojení do šachty - stoky</t>
  </si>
  <si>
    <t>899623141</t>
  </si>
  <si>
    <t>Obetonování potrubí nebo zdiva stok betonem prostým tř. C 12/15 otevřený výkop</t>
  </si>
  <si>
    <t>417,35*0,3</t>
  </si>
  <si>
    <t>899722114</t>
  </si>
  <si>
    <t>Krytí potrubí z plastů výstražnou fólií z PVC 40 cm</t>
  </si>
  <si>
    <t>998275101</t>
  </si>
  <si>
    <t>Přesun hmot pro trubní vedení z trub kameninových otevřený výkop</t>
  </si>
  <si>
    <t>SO.4.105 - Komunikace Malešická a zpevněné plochy</t>
  </si>
  <si>
    <t xml:space="preserve">      R10 - Společné zemní práce</t>
  </si>
  <si>
    <t xml:space="preserve">      R11 - Zemní práce pro komunikace a terénní úpravy</t>
  </si>
  <si>
    <t xml:space="preserve">      R12 - Zemní práce pro odvodnění komunikací</t>
  </si>
  <si>
    <t xml:space="preserve">      R13 - Odstranění zeleně</t>
  </si>
  <si>
    <t xml:space="preserve">      R14 - Založení zeleně</t>
  </si>
  <si>
    <t xml:space="preserve">      R21 - Ochrany sítí</t>
  </si>
  <si>
    <t xml:space="preserve">      R23 - Hydroizolace objektů</t>
  </si>
  <si>
    <t xml:space="preserve">    5 - Komunikace</t>
  </si>
  <si>
    <t xml:space="preserve">      R50 - Podkladní vrstvy</t>
  </si>
  <si>
    <t xml:space="preserve">      R51 - Komunikace pro automobilovou dopravu - asfalt</t>
  </si>
  <si>
    <t xml:space="preserve">      R55 - Vjezdy a parkovací stání - zámková dlažba</t>
  </si>
  <si>
    <t xml:space="preserve">      R56 - Komunikace pro pěší ze zámkové dlažby</t>
  </si>
  <si>
    <t xml:space="preserve">      R57 - Autobusové zastávky - žulová dlažba</t>
  </si>
  <si>
    <t xml:space="preserve">      R59 - Ostatní plochy komunikací</t>
  </si>
  <si>
    <t xml:space="preserve">      R80 - Společné práce pro trubní vedení</t>
  </si>
  <si>
    <t xml:space="preserve">      R81 - Napojení odvodňovačů</t>
  </si>
  <si>
    <t xml:space="preserve">      R82 - Uliční vpusti</t>
  </si>
  <si>
    <t xml:space="preserve">      R84 - Zasakovací poldry</t>
  </si>
  <si>
    <t xml:space="preserve">      R85 - Drenážní potrubí</t>
  </si>
  <si>
    <t xml:space="preserve">      R89 - Provizorní zatrubnění příkopu</t>
  </si>
  <si>
    <t xml:space="preserve">    9 - Ostatní konstrukce a práce-bourání</t>
  </si>
  <si>
    <t xml:space="preserve">      R90 - Společné práce pro bourání a konstrukce</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</si>
  <si>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</si>
  <si>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</si>
  <si>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</si>
  <si>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</si>
  <si>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</si>
  <si>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</si>
  <si>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R10</t>
  </si>
  <si>
    <t>Společné zemní práce</t>
  </si>
  <si>
    <t>-2029993849</t>
  </si>
  <si>
    <t>Nakládání na mezideponii pro odvoz na skládku:</t>
  </si>
  <si>
    <t>155,60+3210,288 "- z odkopů pro komunikace"</t>
  </si>
  <si>
    <t>80,325 "- z hloubení jam"</t>
  </si>
  <si>
    <t>236,40+220,20 "- z hloubení rýh"</t>
  </si>
  <si>
    <t>162601102</t>
  </si>
  <si>
    <t>Vodorovné přemístění do 5000 m výkopku/sypaniny z horniny tř. 1 až 4</t>
  </si>
  <si>
    <t>-1235617844</t>
  </si>
  <si>
    <t>Dovoz materiálu na mezideponii pro další použití</t>
  </si>
  <si>
    <t>70,875 "- z hloubení jam"</t>
  </si>
  <si>
    <t>513581176</t>
  </si>
  <si>
    <t>Odvoz přebytečného výkopku z mezideponie na skládku:</t>
  </si>
  <si>
    <t>-1524316424</t>
  </si>
  <si>
    <t>3893,363 "- viz. položka č. 1627011x5 - Vodorovné přemístění na skládku"</t>
  </si>
  <si>
    <t>-1749171651</t>
  </si>
  <si>
    <t>3893,363*2,0 "- viz. položka č. 1627011x5 - Vodorovné přemístění na skládku"</t>
  </si>
  <si>
    <t>-1849139343</t>
  </si>
  <si>
    <t>Pro komunikace a zpevněné plochy:</t>
  </si>
  <si>
    <t>1607,0*1,11 "- komunikace pro pěší - KS V"</t>
  </si>
  <si>
    <t>105,0*1,11  "- komunikace - KS III"</t>
  </si>
  <si>
    <t>546,50*1,11 "- vjezdy a parkovací stání - KS IV"</t>
  </si>
  <si>
    <t>3468,50*1,11 "- komunikace - KS I"</t>
  </si>
  <si>
    <t>127,0*1,11 "- zastávky BUS - KS II"</t>
  </si>
  <si>
    <t>R11</t>
  </si>
  <si>
    <t>Zemní práce pro komunikace a terénní úpravy</t>
  </si>
  <si>
    <t>122201102</t>
  </si>
  <si>
    <t>Odkopávky a prokopávky nezapažené v hornině tř. 3 objem do 1000 m3</t>
  </si>
  <si>
    <t>-1698321947</t>
  </si>
  <si>
    <t>Odkop v místě podél budov</t>
  </si>
  <si>
    <t>3,89*40,0 "- km 0,145 - km 0,185"</t>
  </si>
  <si>
    <t>122201109</t>
  </si>
  <si>
    <t>Příplatek za lepivost u odkopávek v hornině tř. 1 až 3</t>
  </si>
  <si>
    <t>-2144286402</t>
  </si>
  <si>
    <t>155,60 "- Viz. pol. č. 12220110x - Odkopávky nezapažené ve tř. 3"</t>
  </si>
  <si>
    <t>122202202</t>
  </si>
  <si>
    <t>Odkopávky a prokopávky nezapažené pro silnice objemu do 1000 m3 v hornině tř. 3</t>
  </si>
  <si>
    <t>672314885</t>
  </si>
  <si>
    <t>Odkop pro komunikace a zpevněné plochy:</t>
  </si>
  <si>
    <t>0,160*3468,50*1,11 "- komunikace - KS I"</t>
  </si>
  <si>
    <t>0,150*105,0*1,11  "- komunikace - KS III"</t>
  </si>
  <si>
    <t>0,390*127,0*1,11 "- zastávky BUS - KS II"</t>
  </si>
  <si>
    <t>0,140*546,50*1,11 "- vjezdy a parkovací stání - KS IV"</t>
  </si>
  <si>
    <t>0,100*1605,0*1,11 "- komunikace pro pěší - KS V"</t>
  </si>
  <si>
    <t>Odkop pro výměnu podloží:</t>
  </si>
  <si>
    <t>0,250*1605,0*1,11 "- komunikace pro pěší - KS V"</t>
  </si>
  <si>
    <t>0,300*105,0*1,11  "- komunikace - KS III"</t>
  </si>
  <si>
    <t>0,300*546,50*1,11 "- vjezdy a parkovací stání - KS IV"</t>
  </si>
  <si>
    <t>0,400*3468,50*1,11 "- komunikace - KS I"</t>
  </si>
  <si>
    <t>0,400*127,0*1,11 "- zastávky BUS - KS II"</t>
  </si>
  <si>
    <t>122202209</t>
  </si>
  <si>
    <t>Příplatek k odkopávkám a prokopávkám pro silnice v hornině tř. 3 za lepivost</t>
  </si>
  <si>
    <t>1354094816</t>
  </si>
  <si>
    <t>3210,288 "- viz. položka 12220220x - odkopávky pro silnice"</t>
  </si>
  <si>
    <t>-2020034209</t>
  </si>
  <si>
    <t>Uvažováno s 5,0% objemu:</t>
  </si>
  <si>
    <t>3210,288*0,05</t>
  </si>
  <si>
    <t>R12</t>
  </si>
  <si>
    <t>Zemní práce pro odvodnění komunikací</t>
  </si>
  <si>
    <t>131201101</t>
  </si>
  <si>
    <t>Hloubení jam nezapažených v hornině tř. 3 objemu do 100 m3</t>
  </si>
  <si>
    <t>-1111101051</t>
  </si>
  <si>
    <t>15*2,25*2,10 "- UV"</t>
  </si>
  <si>
    <t>131201109</t>
  </si>
  <si>
    <t>Příplatek za lepivost u hloubení jam nezapažených v hornině tř. 3</t>
  </si>
  <si>
    <t>1161769223</t>
  </si>
  <si>
    <t>70,875 "- viz. položka 13120110x - hloubení jam v hor. tř. 3"</t>
  </si>
  <si>
    <t>132201102</t>
  </si>
  <si>
    <t>Hloubení rýh š do 600 mm v hornině tř. 3 objemu přes 100 m3</t>
  </si>
  <si>
    <t>1621443948</t>
  </si>
  <si>
    <t>0,60*0,50*788,0 "- drenáže"</t>
  </si>
  <si>
    <t>132201109</t>
  </si>
  <si>
    <t>Příplatek za lepivost k hloubení rýh š do 600 mm v hornině tř. 3</t>
  </si>
  <si>
    <t>-279551256</t>
  </si>
  <si>
    <t>236,40 "- viz. položka 13220110x - hloubení rýh š. do 600mm"</t>
  </si>
  <si>
    <t>1483061090</t>
  </si>
  <si>
    <t>1,0*2,10*72,0 "- napojení odvodnění"</t>
  </si>
  <si>
    <t>3*3,0*1,0*2,0 "- vsakovací rýhy"</t>
  </si>
  <si>
    <t>2,0*1,50*17,0 "- provizorní zatrubnění příkopu"</t>
  </si>
  <si>
    <t>1567976778</t>
  </si>
  <si>
    <t>220,20 "- viz. položka 13220120x - hloubení rýh š. do 2000 mm"</t>
  </si>
  <si>
    <t>151101102</t>
  </si>
  <si>
    <t>Zřízení příložného pažení a rozepření stěn rýh hl do 4 m</t>
  </si>
  <si>
    <t>-596125754</t>
  </si>
  <si>
    <t>15*4*1,50*2,10 "- UV"</t>
  </si>
  <si>
    <t>2*1,50*17,0 "- provizorní zatrubnění příkopu"</t>
  </si>
  <si>
    <t>151101112</t>
  </si>
  <si>
    <t>Odstranění příložného pažení a rozepření stěn rýh hl do 4 m</t>
  </si>
  <si>
    <t>1390880153</t>
  </si>
  <si>
    <t>409,20 "- viz pol.č. 15110110x Zřízení příložného pažení"</t>
  </si>
  <si>
    <t>-984813939</t>
  </si>
  <si>
    <t>1000128905</t>
  </si>
  <si>
    <t>15*2,05*2,10 "- UV"</t>
  </si>
  <si>
    <t>1,0*1,95*72,0 "- napojení odvodnění"</t>
  </si>
  <si>
    <t>(2,0*1,50-0,008)*17,0 "- provizorní zatrubnění příkopu"</t>
  </si>
  <si>
    <t>775882891</t>
  </si>
  <si>
    <t>Uvažováno 2050 kg/m3:</t>
  </si>
  <si>
    <t>2,05*15*2,05*2,10 "- UV"</t>
  </si>
  <si>
    <t>2,05*1,0*1,95*72,0 "- napojení odvodnění"</t>
  </si>
  <si>
    <t>2,05*(2,0*1,50-0,008)*17,0 "- provizorní zatrubnění příkopu"</t>
  </si>
  <si>
    <t>R13</t>
  </si>
  <si>
    <t>Odstranění zeleně</t>
  </si>
  <si>
    <t>121101103</t>
  </si>
  <si>
    <t>Sejmutí ornice s přemístěním na vzdálenost do 250 m</t>
  </si>
  <si>
    <t>1778426198</t>
  </si>
  <si>
    <t>odhadovaná tl. ornice 100 mm</t>
  </si>
  <si>
    <t>Odvoz na mezideponii na staveništi</t>
  </si>
  <si>
    <t>0,100*(130,0+31,0+99,0+57,0+14,0+9,0+35,0+92,0+59,0+27,0+174,0+56,0)</t>
  </si>
  <si>
    <t>R14</t>
  </si>
  <si>
    <t>Založení zeleně</t>
  </si>
  <si>
    <t>182301124</t>
  </si>
  <si>
    <t>Rozprostření ornice pl do 500 m2 ve svahu přes 1:5 tl vrstvy do 250 mm</t>
  </si>
  <si>
    <t>1693660192</t>
  </si>
  <si>
    <t>5,0+13,0+82,0+30,0+17,0+13,0+36,0+20,0+51,0+99,0+22,0+54,0</t>
  </si>
  <si>
    <t>R21</t>
  </si>
  <si>
    <t>Ochrany sítí</t>
  </si>
  <si>
    <t>460510075</t>
  </si>
  <si>
    <t>Kabelové prostupy z trub plastových do rýhy s obetonováním, průměru do 15 cm</t>
  </si>
  <si>
    <t>535098985</t>
  </si>
  <si>
    <t>Ochrana stávajících tras kabelů</t>
  </si>
  <si>
    <t>2*380,0+2*(10,0+8,0+5,0+7,0+5,0+6,0+10,0)+3*8,0</t>
  </si>
  <si>
    <t>345711001</t>
  </si>
  <si>
    <t>chránička podélně dělená HDPE DN 110</t>
  </si>
  <si>
    <t>792676629</t>
  </si>
  <si>
    <t>886,0</t>
  </si>
  <si>
    <t>"Ztratné 5,0% -" 886,0*0,05</t>
  </si>
  <si>
    <t>R23</t>
  </si>
  <si>
    <t>Hydroizolace objektů</t>
  </si>
  <si>
    <t>711161115</t>
  </si>
  <si>
    <t>Izolace proti zemní vlhkosti nopovou fólií vodorovná, nopek v 20,0 mm, tl do 1,0 mm</t>
  </si>
  <si>
    <t>1199203267</t>
  </si>
  <si>
    <t>Odizolování okolních objektů</t>
  </si>
  <si>
    <t>0,550*(10,0+6,0+4,50+13,0+7,0+20,0)</t>
  </si>
  <si>
    <t>Komunikace</t>
  </si>
  <si>
    <t>R50</t>
  </si>
  <si>
    <t>Podkladní vrstvy</t>
  </si>
  <si>
    <t>564831111</t>
  </si>
  <si>
    <t>Podklad ze štěrkodrtě ŠD tl 100 mm</t>
  </si>
  <si>
    <t>-1424654964</t>
  </si>
  <si>
    <t>564851111</t>
  </si>
  <si>
    <t>Podklad ze štěrkodrtě ŠD tl 150 mm</t>
  </si>
  <si>
    <t>668315047</t>
  </si>
  <si>
    <t>Podkladní vrstvy komunikací:</t>
  </si>
  <si>
    <t>Výměna podloží:</t>
  </si>
  <si>
    <t>2*105,0*1,11  "- komunikace - KS III"</t>
  </si>
  <si>
    <t>2*546,50*1,11 "- vjezdy a parkovací stání - KS IV"</t>
  </si>
  <si>
    <t>564861111</t>
  </si>
  <si>
    <t>Podklad ze štěrkodrtě ŠD tl 200 mm</t>
  </si>
  <si>
    <t>-1991509571</t>
  </si>
  <si>
    <t>2*3468,50*1,11 "- komunikace - KS I"</t>
  </si>
  <si>
    <t>2*127,0*1,11 "- zastávky BUS - KS II"</t>
  </si>
  <si>
    <t>564861113</t>
  </si>
  <si>
    <t>Podklad ze štěrkodrtě ŠD tl 220 mm</t>
  </si>
  <si>
    <t>198869938</t>
  </si>
  <si>
    <t>564871111</t>
  </si>
  <si>
    <t>Podklad ze štěrkodrtě ŠD tl 250 mm</t>
  </si>
  <si>
    <t>923746614</t>
  </si>
  <si>
    <t>1605,0*1,11 "- komunikace pro pěší - KS V"</t>
  </si>
  <si>
    <t>567121R01</t>
  </si>
  <si>
    <t>Podklad ze směsi stmelené cementem SC C 8/10 tl 100 mm</t>
  </si>
  <si>
    <t>1880071110</t>
  </si>
  <si>
    <t>Včetně zřízení případného drenážního žebra.</t>
  </si>
  <si>
    <t>546,50*1,05 "- vjezdy a parkovací stání - KS IV"</t>
  </si>
  <si>
    <t>1607,0*1,05 "- komunikace pro pěší - KS V"</t>
  </si>
  <si>
    <t>567122112</t>
  </si>
  <si>
    <t>Podklad ze směsi stmelené cementem SC C 8/10 (KSC I) tl 130 mm</t>
  </si>
  <si>
    <t>-1369580549</t>
  </si>
  <si>
    <t>3468,50*1,05 "- komunikace - KS I"</t>
  </si>
  <si>
    <t>105,0*1,05  "- komunikace - KS III"</t>
  </si>
  <si>
    <t>567142111</t>
  </si>
  <si>
    <t>Podklad ze směsi stmelené cementem SC C 8/10 (KSC I) tl 210 mm</t>
  </si>
  <si>
    <t>1183476181</t>
  </si>
  <si>
    <t>127,0*1,05 "- zastávky BUS - KS II"</t>
  </si>
  <si>
    <t>919724121</t>
  </si>
  <si>
    <t>Drenážní geosyntetikum jednostranně laminované geotextilií</t>
  </si>
  <si>
    <t>-274939788</t>
  </si>
  <si>
    <t>1064,50*0,350 "- drenážní geokompozit podél obrub OP2"</t>
  </si>
  <si>
    <t>R51</t>
  </si>
  <si>
    <t>Komunikace pro automobilovou dopravu - asfalt</t>
  </si>
  <si>
    <t>577134121</t>
  </si>
  <si>
    <t>Asfaltový beton vrstva obrusná ACO 11 (ABS) tř. I tl 40 mm š přes 3 m z nemodifikovaného asfaltu</t>
  </si>
  <si>
    <t>-1597713780</t>
  </si>
  <si>
    <t>3561,0-(23,0+18,50+51,0) "- komunikace - KS I"</t>
  </si>
  <si>
    <t>49,50+48,0+6,50 "- komunikace - KS Ia"</t>
  </si>
  <si>
    <t>27,50+37,50+15,50+24,50  "- komunikace - KS III"</t>
  </si>
  <si>
    <t>573231106</t>
  </si>
  <si>
    <t>Postřik živičný spojovací ze silniční emulze v množství 0,30 kg/m2</t>
  </si>
  <si>
    <t>-784189573</t>
  </si>
  <si>
    <t>2*3468,50 "- komunikace - KS I"</t>
  </si>
  <si>
    <t>2*104,0 "- komunikace - KS Ia"</t>
  </si>
  <si>
    <t>2*105,0  "- komunikace - KS III"</t>
  </si>
  <si>
    <t>577155122</t>
  </si>
  <si>
    <t>Asfaltový beton vrstva ložní ACL 16 (ABH) tl 60 mm š přes 3 m z nemodifikovaného asfaltu</t>
  </si>
  <si>
    <t>-504506334</t>
  </si>
  <si>
    <t>3468,50 "- komunikace - KS I"</t>
  </si>
  <si>
    <t>104,0 "- komunikace - KS Ia"</t>
  </si>
  <si>
    <t>105,0  "- komunikace - KS III"</t>
  </si>
  <si>
    <t>565146121</t>
  </si>
  <si>
    <t>Asfaltový beton vrstva podkladní ACP 22 (obalované kamenivo OKH) tl 60 mm š přes 3 m</t>
  </si>
  <si>
    <t>-518989969</t>
  </si>
  <si>
    <t>573111112</t>
  </si>
  <si>
    <t>Postřik živičný infiltrační s posypem z asfaltu množství 1 kg/m2</t>
  </si>
  <si>
    <t>-1469359823</t>
  </si>
  <si>
    <t>R55</t>
  </si>
  <si>
    <t>Vjezdy a parkovací stání - zámková dlažba</t>
  </si>
  <si>
    <t>596212210</t>
  </si>
  <si>
    <t>Kladení zámkové dlažby pozemních komunikací tl 80 mm skupiny A pl do 50 m2</t>
  </si>
  <si>
    <t>462490994</t>
  </si>
  <si>
    <t>28,50+12,0+23,0+15,0+17,0+21,0+19,0 "- vjezdy"</t>
  </si>
  <si>
    <t>170,0+44,50+42,50+154,0 "- park. stání"</t>
  </si>
  <si>
    <t>59245020</t>
  </si>
  <si>
    <t>dlažba tvar obdélník betonová 200x100x80mm přírodní</t>
  </si>
  <si>
    <t>-572525716</t>
  </si>
  <si>
    <t>-9,020 "- odpočet slepecké dlažby"</t>
  </si>
  <si>
    <t>Mezisoučet</t>
  </si>
  <si>
    <t>"Ztratné 2,0% -" 537,480*0,02</t>
  </si>
  <si>
    <t>596212214</t>
  </si>
  <si>
    <t>Příplatek za kombinaci dvou barev u betonových dlažeb pozemních komunikací tl 80 mm skupiny A</t>
  </si>
  <si>
    <t>-371174674</t>
  </si>
  <si>
    <t>0,40*(5,80+2,40+4,50+3,10)+2,70 "- slepecká dlažba - vjezdy"</t>
  </si>
  <si>
    <t>59245226</t>
  </si>
  <si>
    <t>dlažba tvar obdélník betonová pro nevidomé 200x100x80mm barevná</t>
  </si>
  <si>
    <t>373476481</t>
  </si>
  <si>
    <t>"Ztratné 2,0% -" 9,020*0,02</t>
  </si>
  <si>
    <t>R56</t>
  </si>
  <si>
    <t>Komunikace pro pěší ze zámkové dlažby</t>
  </si>
  <si>
    <t>596211111</t>
  </si>
  <si>
    <t>Kladení zámkové dlažby komunikací pro pěší tl 60 mm skupiny A pl do 100 m2</t>
  </si>
  <si>
    <t>2017854697</t>
  </si>
  <si>
    <t>174,0+75,50+11,50+16,0+30,0+6,0+19,0+9,0+6,50+18,0+59,50+4,50+97,50+115,0+60,0 "- levá strana"</t>
  </si>
  <si>
    <t>2,10+2,7+1,6+1,7+3,1+3,3+0,40*0,80*10+3,4+2,4+1,1+2,9+1,2+1,7 "- slepecká dlažba - levá strana"</t>
  </si>
  <si>
    <t>3,50+5,50+277,50+3,0+189,50+190,0+44,0+37,50 "- pravá strana"</t>
  </si>
  <si>
    <t>3,60+6,40+2,10 "- slepecká dlažba - pravá strana"</t>
  </si>
  <si>
    <t>4,0+4,0 "- konstrasní pásy podél zastávek BUS"</t>
  </si>
  <si>
    <t>(4,0+2,50+2,50+4,0)*2+37,0 "- ostrůvky na komunikaci"</t>
  </si>
  <si>
    <t>4,50*2 "- slepecká dlažba - ostrůvky na komunikaci"</t>
  </si>
  <si>
    <t>5,0+3,0+2,0+6,50+3,50+10,0 "- chodník podél budov - levá strana"</t>
  </si>
  <si>
    <t>2,0 "- předláždění pro napojení VO"</t>
  </si>
  <si>
    <t>59245018</t>
  </si>
  <si>
    <t>dlažba tvar obdélník betonová 200x100x60mm přírodní</t>
  </si>
  <si>
    <t>-1561698916</t>
  </si>
  <si>
    <t>"Ztratné 2,0% -" 1545,50*0,02</t>
  </si>
  <si>
    <t>596211114</t>
  </si>
  <si>
    <t>Příplatek za kombinaci dvou barev u kladení betonových dlažeb komunikací pro pěší tl 60 mm skupiny A</t>
  </si>
  <si>
    <t>-1023803160</t>
  </si>
  <si>
    <t>59245006</t>
  </si>
  <si>
    <t>dlažba tvar obdélník betonová pro nevidomé 200x100x60mm barevná</t>
  </si>
  <si>
    <t>-769980039</t>
  </si>
  <si>
    <t>"Ztratné 2,0% -" 51,50*0,02</t>
  </si>
  <si>
    <t>59245008</t>
  </si>
  <si>
    <t>dlažba tvar obdélník betonová 200x100x60mm barevná</t>
  </si>
  <si>
    <t>-1282233989</t>
  </si>
  <si>
    <t>"Ztratné 2,0% -" 8,0*0,02</t>
  </si>
  <si>
    <t>R57</t>
  </si>
  <si>
    <t>Autobusové zastávky - žulová dlažba</t>
  </si>
  <si>
    <t>591111111</t>
  </si>
  <si>
    <t>Kladení dlažby z kostek velkých z kamene do lože z kameniva těženého tl 50 mm</t>
  </si>
  <si>
    <t>1592050574</t>
  </si>
  <si>
    <t>64,0+63,0 "- zastávky BUS"</t>
  </si>
  <si>
    <t>58381008</t>
  </si>
  <si>
    <t>kostka dlažební žula velká 15/17</t>
  </si>
  <si>
    <t>663486609</t>
  </si>
  <si>
    <t>"Ztratné 1,0% -" 127,0*0,02</t>
  </si>
  <si>
    <t>R59</t>
  </si>
  <si>
    <t>Ostatní plochy komunikací</t>
  </si>
  <si>
    <t>564931412</t>
  </si>
  <si>
    <t>Podklad z asfaltového recyklátu tl 100 mm</t>
  </si>
  <si>
    <t>-1661426076</t>
  </si>
  <si>
    <t>40,0 "- napojení na stávající komunikace"</t>
  </si>
  <si>
    <t>R80</t>
  </si>
  <si>
    <t>Společné práce pro trubní vedení</t>
  </si>
  <si>
    <t>899331111</t>
  </si>
  <si>
    <t>Výšková úprava uličního vstupu nebo vpusti do 200 mm zvýšením poklopu</t>
  </si>
  <si>
    <t>142987062</t>
  </si>
  <si>
    <t>899432111</t>
  </si>
  <si>
    <t>Výšková úprava uličního vstupu nebo vpusti do 200 mm snížením krycího hrnce, šoupěte nebo hydrantu</t>
  </si>
  <si>
    <t>-214218841</t>
  </si>
  <si>
    <t>R81</t>
  </si>
  <si>
    <t>Napojení odvodňovačů</t>
  </si>
  <si>
    <t>1578215715</t>
  </si>
  <si>
    <t>1,0*0,30*(72,0) "- přípojky odvodnění"</t>
  </si>
  <si>
    <t>1729381899</t>
  </si>
  <si>
    <t>6,0+2,0+3,0+8,0+3,0+8,0+2,0+9,0+2,0+8,0+3,0+7,0+3,0+5,0+3,0  "- napojení UV"</t>
  </si>
  <si>
    <t>59710633</t>
  </si>
  <si>
    <t>trouba kameninová glazovaná DN 200 L1,00m spojovací systém F</t>
  </si>
  <si>
    <t>-1819119226</t>
  </si>
  <si>
    <t>"Prořez 5,0% -" 72,0*0,05</t>
  </si>
  <si>
    <t>837352221</t>
  </si>
  <si>
    <t>Montáž kameninových tvarovek jednoosých s integrovaným těsněním otevřený výkop DN 200</t>
  </si>
  <si>
    <t>1441742181</t>
  </si>
  <si>
    <t>2*17 "- kolena"</t>
  </si>
  <si>
    <t>59710986</t>
  </si>
  <si>
    <t>koleno kameninové glazované DN 200 45° spojovací systém F tř. 160</t>
  </si>
  <si>
    <t>699890794</t>
  </si>
  <si>
    <t>2*17 "- napojení UV"</t>
  </si>
  <si>
    <t>71725185</t>
  </si>
  <si>
    <t>Obetonování uličních vpustí</t>
  </si>
  <si>
    <t>17*0,50</t>
  </si>
  <si>
    <t>R82</t>
  </si>
  <si>
    <t>Uliční vpusti</t>
  </si>
  <si>
    <t>895941111</t>
  </si>
  <si>
    <t>Zřízení vpusti kanalizační uliční z betonových dílců typ UV-50 normální</t>
  </si>
  <si>
    <t>1245393161</t>
  </si>
  <si>
    <t>592238640</t>
  </si>
  <si>
    <t>prstenec pro uliční vpusť vyrovnávací betonový 390x60x130mm</t>
  </si>
  <si>
    <t>1815684518</t>
  </si>
  <si>
    <t>59223871</t>
  </si>
  <si>
    <t>koš vysoký pro uliční vpusti žárově Pz plech pro rám 500/500mm</t>
  </si>
  <si>
    <t>196767107</t>
  </si>
  <si>
    <t>59223858</t>
  </si>
  <si>
    <t>skruž pro uliční vpusť horní betonová 450x570x50mm</t>
  </si>
  <si>
    <t>1158850678</t>
  </si>
  <si>
    <t>59223862</t>
  </si>
  <si>
    <t>skruž pro uliční vpusť středová betonová 450x295x50mm</t>
  </si>
  <si>
    <t>-435359593</t>
  </si>
  <si>
    <t>592238540</t>
  </si>
  <si>
    <t>skruž pro uliční vpusť s výtokovým otvorem PVC betonová 450x350x50mm</t>
  </si>
  <si>
    <t>-1471005973</t>
  </si>
  <si>
    <t>592238520</t>
  </si>
  <si>
    <t>dno pro uliční vpusť s kalovou prohlubní betonové 450x300x50mm</t>
  </si>
  <si>
    <t>-325382523</t>
  </si>
  <si>
    <t>899204112</t>
  </si>
  <si>
    <t>Osazení mříží litinových včetně rámů a košů na bahno pro třídu zatížení D400, E600</t>
  </si>
  <si>
    <t>2024854910</t>
  </si>
  <si>
    <t>15 "- pro UV"</t>
  </si>
  <si>
    <t>1 "- pro šachtu"</t>
  </si>
  <si>
    <t>55242320</t>
  </si>
  <si>
    <t>mříž vtoková litinová plochá 500x500mm</t>
  </si>
  <si>
    <t>1125609972</t>
  </si>
  <si>
    <t>59224660</t>
  </si>
  <si>
    <t>poklop šachtový betonová výplň+litina 785(610)x16mm D 400mm bez odvětrání</t>
  </si>
  <si>
    <t>-1083451047</t>
  </si>
  <si>
    <t>R84</t>
  </si>
  <si>
    <t>Zasakovací poldry</t>
  </si>
  <si>
    <t>211521111</t>
  </si>
  <si>
    <t>Výplň odvodňovacích žeber nebo trativodů kamenivem hrubým drceným frakce 63 až 125 mm</t>
  </si>
  <si>
    <t>1863057682</t>
  </si>
  <si>
    <t>211971110</t>
  </si>
  <si>
    <t>Zřízení opláštění žeber nebo trativodů geotextilií v rýze nebo zářezu sklonu do 1:2</t>
  </si>
  <si>
    <t>864633638</t>
  </si>
  <si>
    <t>3*(3*3,0*1,0) "- vodorovné plochy"</t>
  </si>
  <si>
    <t>3*(3*3,0*2,0) "- svislé plochy"</t>
  </si>
  <si>
    <t>6*1,0*2,0 "- ukončení příkopů"</t>
  </si>
  <si>
    <t>69311067</t>
  </si>
  <si>
    <t>geotextilie netkaná separační, ochranná, filtrační, drenážní PP 250g/m2</t>
  </si>
  <si>
    <t>-1114912413</t>
  </si>
  <si>
    <t>"Ztratné 15,0% -" 93,0*0,15</t>
  </si>
  <si>
    <t>R85</t>
  </si>
  <si>
    <t>Drenážní potrubí</t>
  </si>
  <si>
    <t>212572111</t>
  </si>
  <si>
    <t>Lože pro trativody ze štěrkopísku tříděného</t>
  </si>
  <si>
    <t>-1917642609</t>
  </si>
  <si>
    <t>uvažovaná spotřeba 0,03 m3/bm potrubí</t>
  </si>
  <si>
    <t>0,03*788,0</t>
  </si>
  <si>
    <t>212755215</t>
  </si>
  <si>
    <t>Trativody z drenážních trubek plastových flexibilních D 125 mm bez lože</t>
  </si>
  <si>
    <t>-1824706308</t>
  </si>
  <si>
    <t>125,0+10,0+145,0+90,0+5,0+98,0+3,0+12,0+135,0+135,0+30,0</t>
  </si>
  <si>
    <t>211531111</t>
  </si>
  <si>
    <t>Výplň odvodňovacích žeber nebo trativodů kamenivem hrubým drceným frakce 16 až 63 mm</t>
  </si>
  <si>
    <t>519283441</t>
  </si>
  <si>
    <t>Uvažovaná spotřeba 0,34 m3/bm potrubí</t>
  </si>
  <si>
    <t>0,34*788,0</t>
  </si>
  <si>
    <t>211971121</t>
  </si>
  <si>
    <t>Zřízení opláštění žeber nebo trativodů geotextilií v rýze nebo zářezu sklonu přes 1:2 š do 2,5 m</t>
  </si>
  <si>
    <t>-1934122713</t>
  </si>
  <si>
    <t>uvažovaná spotřeba 2,25 m2/bm potrubí</t>
  </si>
  <si>
    <t>2,25*788,0</t>
  </si>
  <si>
    <t>693660530</t>
  </si>
  <si>
    <t>textilie netkaná vpichovaná 250 g/m2</t>
  </si>
  <si>
    <t>748639587</t>
  </si>
  <si>
    <t>Uvažován překryv 200 mm</t>
  </si>
  <si>
    <t>2,45*788,0</t>
  </si>
  <si>
    <t>"Prořez 15,0% -" 1930,60*0,15</t>
  </si>
  <si>
    <t>894812202</t>
  </si>
  <si>
    <t>Revizní a čistící šachta z PP šachtové dno DN 425/150 průtočné 30°,60°,90°</t>
  </si>
  <si>
    <t>2001919523</t>
  </si>
  <si>
    <t>894812204</t>
  </si>
  <si>
    <t>Revizní a čistící šachta z PP šachtové dno DN 425/150 sběrné tvaru X</t>
  </si>
  <si>
    <t>1837113620</t>
  </si>
  <si>
    <t>R89</t>
  </si>
  <si>
    <t>Provizorní zatrubnění příkopu</t>
  </si>
  <si>
    <t>1061549051</t>
  </si>
  <si>
    <t>1,0*0,30*(17,0) "- provizorní zatrubnění příkopu"</t>
  </si>
  <si>
    <t>871260310</t>
  </si>
  <si>
    <t>Montáž kanalizačního potrubí hladkého plnostěnného SN 10 z polypropylenu DN 100</t>
  </si>
  <si>
    <t>-1635957900</t>
  </si>
  <si>
    <t>17,0 "- provizorní zatrubnění příkopu"</t>
  </si>
  <si>
    <t>28617001</t>
  </si>
  <si>
    <t>trubka kanalizační PP plnostěnná třívrstvá DN 100x1000 mm SN 10</t>
  </si>
  <si>
    <t>-1159602030</t>
  </si>
  <si>
    <t>"Prořez 5,0% -" 17,0*0,05</t>
  </si>
  <si>
    <t>Ostatní konstrukce a práce-bourání</t>
  </si>
  <si>
    <t>R90</t>
  </si>
  <si>
    <t>Společné práce pro bourání a konstrukce</t>
  </si>
  <si>
    <t>919735111</t>
  </si>
  <si>
    <t>Řezání stávajícího živičného krytu hl do 50 mm</t>
  </si>
  <si>
    <t>-1002232955</t>
  </si>
  <si>
    <t>řezání asfaltu pro napojení na stávající komunikace</t>
  </si>
  <si>
    <t>46,50+14,50+72,0+6,50 "- komunikace pro aut. dopravu"</t>
  </si>
  <si>
    <t>2,50 "- komunikace pro pěší"</t>
  </si>
  <si>
    <t>919735112</t>
  </si>
  <si>
    <t>Řezání stávajícího živičného krytu hl do 100 mm</t>
  </si>
  <si>
    <t>-1156846948</t>
  </si>
  <si>
    <t>2*(46,50+47,0+14,50+72,0+6,50) "- komunikace pro aut. dopravu"</t>
  </si>
  <si>
    <t>919112212</t>
  </si>
  <si>
    <t>Řezání spár pro vytvoření komůrky š 10 mm hl 20 mm pro těsnící zálivku v živičném krytu</t>
  </si>
  <si>
    <t>-207912917</t>
  </si>
  <si>
    <t>142,0 "- řezání asfaltu pro napojení na stávající komunikace"</t>
  </si>
  <si>
    <t>919121212</t>
  </si>
  <si>
    <t>Těsnění spár zálivkou za studena pro komůrky š 10 mm hl 20 mm bez těsnicího profilu</t>
  </si>
  <si>
    <t>-2138677702</t>
  </si>
  <si>
    <t>142,0 "- Viz. pol. č. 919112212 - Řezání spar pro vytvoření komůrky 10x20 mm"</t>
  </si>
  <si>
    <t>938909311</t>
  </si>
  <si>
    <t>Čištění vozovek metením strojně podkladu nebo krytu betonového nebo živičného</t>
  </si>
  <si>
    <t>1314645913</t>
  </si>
  <si>
    <t>3677,50 "- komunikace - KS I"</t>
  </si>
  <si>
    <t>127,0 "- zastávky BUS - KS II"</t>
  </si>
  <si>
    <t>546,50 "- vjezdy a parkovací stání - KS IV"</t>
  </si>
  <si>
    <t>1605,0 "- komunikace pro pěší - KS V"</t>
  </si>
  <si>
    <t>2*500,0 "- Ostatní okolní plochy"</t>
  </si>
  <si>
    <t>R95</t>
  </si>
  <si>
    <t>Osazení obrub a linek</t>
  </si>
  <si>
    <t>916241113</t>
  </si>
  <si>
    <t>Osazení obrubníku kamenného ležatého s boční opěrou do lože z betonu prostého</t>
  </si>
  <si>
    <t>-1178563703</t>
  </si>
  <si>
    <t>374,50+121,0+83,0+5,0+5,0+22,50+2,50*2+117,50+26,0+19,0+2,50*2+25,0+86,0+51,0+106,50+6,50+6,0</t>
  </si>
  <si>
    <t>58380003</t>
  </si>
  <si>
    <t>obrubník kamenný žulový přímý 300x200mm</t>
  </si>
  <si>
    <t>1353225598</t>
  </si>
  <si>
    <t>-(7,90+38,70+3,20+25,40) "- odpočet obloukových obrub"</t>
  </si>
  <si>
    <t>"Ztratné 2,0% -" 989,30*0,02</t>
  </si>
  <si>
    <t>58380412</t>
  </si>
  <si>
    <t>obrubník kamenný žulový obloukový R 0,5-1m 300x200mm</t>
  </si>
  <si>
    <t>-1394742672</t>
  </si>
  <si>
    <t>0,80+0,80+0,80+0,80+0,80+0,80+0,80 "- R=0,5m"</t>
  </si>
  <si>
    <t>2,30 "- R=0,75m"</t>
  </si>
  <si>
    <t>"Ztratné 2,0% -" 7,90*0,02</t>
  </si>
  <si>
    <t>58380422</t>
  </si>
  <si>
    <t>obrubník kamenný žulový obloukový R 1-3m 300x200mm</t>
  </si>
  <si>
    <t>706956538</t>
  </si>
  <si>
    <t>4,0+3,90+4,0+4,0+3,90 "- R=1,25m"</t>
  </si>
  <si>
    <t>3,20+3,20 "- R=2,0m"</t>
  </si>
  <si>
    <t>2,90+4,70+4,90 "- R=3,0m"</t>
  </si>
  <si>
    <t>"Ztratné 2,0% -" 38,70*0,02</t>
  </si>
  <si>
    <t>58380432</t>
  </si>
  <si>
    <t>obrubník kamenný žulový obloukový R 3-5m 300x200mm</t>
  </si>
  <si>
    <t>1120490788</t>
  </si>
  <si>
    <t>3,20 "- R=3,25m"</t>
  </si>
  <si>
    <t>"Ztratné 2,0% -" 3,20*0,02</t>
  </si>
  <si>
    <t>58380442</t>
  </si>
  <si>
    <t>obrubník kamenný žulový obloukový R 5-10m 300x200mm</t>
  </si>
  <si>
    <t>-1041700087</t>
  </si>
  <si>
    <t>6,40 "- R=9,0m"</t>
  </si>
  <si>
    <t>9,50+9,50 "- R=10,0m"</t>
  </si>
  <si>
    <t>"Ztratné 2,0% -" 25,40*0,02</t>
  </si>
  <si>
    <t>916241213</t>
  </si>
  <si>
    <t>Osazení obrubníku kamenného stojatého s boční opěrou do lože z betonu prostého</t>
  </si>
  <si>
    <t>1621873403</t>
  </si>
  <si>
    <t>8,0+14,0+4,0*10+1,0+2,0+5,50</t>
  </si>
  <si>
    <t>58380374</t>
  </si>
  <si>
    <t>obrubník kamenný žulový přímý 120x250mm</t>
  </si>
  <si>
    <t>-1741423946</t>
  </si>
  <si>
    <t>"Ztratné 2,0% -" 70,50*0,02</t>
  </si>
  <si>
    <t>916131213</t>
  </si>
  <si>
    <t>Osazení silničního obrubníku betonového stojatého s boční opěrou do lože z betonu prostého</t>
  </si>
  <si>
    <t>-2031998288</t>
  </si>
  <si>
    <t>1,50+2,50</t>
  </si>
  <si>
    <t>59217031</t>
  </si>
  <si>
    <t>obrubník betonový silniční 1000x150x250mm</t>
  </si>
  <si>
    <t>1769654020</t>
  </si>
  <si>
    <t>"Ztratné 2,0% -" 4,0*0,02</t>
  </si>
  <si>
    <t>916331112</t>
  </si>
  <si>
    <t>Osazení zahradního obrubníku betonového do lože z betonu s boční opěrou</t>
  </si>
  <si>
    <t>-382495038</t>
  </si>
  <si>
    <t>19,50+1,0+9,0*3+5,50+7,50+83,0+6,0*7+8,50*2+32,0+13,50+10,0+5,50+6,0+4,0+4,50+12,50+13,0+7,0+10,50+25,0+19,50+102,0+9,0+6,0*2+7,50+9,0*2+6,0*2+9,0*2</t>
  </si>
  <si>
    <t>43,50+66,50+55,0+34,50+34,50</t>
  </si>
  <si>
    <t>59217002</t>
  </si>
  <si>
    <t>obrubník betonový zahradní šedý 1000x50x200mm</t>
  </si>
  <si>
    <t>-1703271901</t>
  </si>
  <si>
    <t>"Ztratné 2,0% -" 778,0*0,02</t>
  </si>
  <si>
    <t>339921132</t>
  </si>
  <si>
    <t>Osazování betonových palisád do betonového základu v řadě výšky prvku přes 0,5 do 1 m</t>
  </si>
  <si>
    <t>-862988896</t>
  </si>
  <si>
    <t>1,760 "- vjezd km 0,340"</t>
  </si>
  <si>
    <t>59228408</t>
  </si>
  <si>
    <t>palisáda betonová tyčová hranatá přírodní 110x110x600mm</t>
  </si>
  <si>
    <t>1831536421</t>
  </si>
  <si>
    <t>1,760/0,110 "- vjezd km 0,340"</t>
  </si>
  <si>
    <t>16*5,9 'Přepočtené koeficientem množství</t>
  </si>
  <si>
    <t>R96</t>
  </si>
  <si>
    <t>Bourání konstrukcí vozovek</t>
  </si>
  <si>
    <t>113154334</t>
  </si>
  <si>
    <t>Frézování živičného krytu tl 100 mm pruh š 2 m pl do 10000 m2 bez překážek v trase</t>
  </si>
  <si>
    <t>1433719421</t>
  </si>
  <si>
    <t>57,0+45,0+7,0 "- napojení za stávající povrchy komunikací"</t>
  </si>
  <si>
    <t>2881,0 "- stávající komunikace pro aut. dopravu - plné KS"</t>
  </si>
  <si>
    <t>113107242</t>
  </si>
  <si>
    <t>Odstranění podkladu živičného tl 100 mm strojně pl přes 200 m2</t>
  </si>
  <si>
    <t>178621606</t>
  </si>
  <si>
    <t>113107223</t>
  </si>
  <si>
    <t>Odstranění podkladu z kameniva drceného tl 300 mm strojně pl přes 200 m2</t>
  </si>
  <si>
    <t>1983240084</t>
  </si>
  <si>
    <t>107</t>
  </si>
  <si>
    <t>113106145</t>
  </si>
  <si>
    <t>Rozebrání dlažeb z plastových nebo pryžových dlaždic komunikací pro pěší strojně pl přes 50 m2</t>
  </si>
  <si>
    <t>-702043210</t>
  </si>
  <si>
    <t>92,0 "- plastová vegetační dlažba"</t>
  </si>
  <si>
    <t>113106134</t>
  </si>
  <si>
    <t>Rozebrání dlažeb ze zámkových dlaždic komunikací pro pěší strojně pl do 50 m2</t>
  </si>
  <si>
    <t>1865537560</t>
  </si>
  <si>
    <t>3,50+11,50+28,0 "- komunikace pro pěší"</t>
  </si>
  <si>
    <t>109</t>
  </si>
  <si>
    <t>113107331</t>
  </si>
  <si>
    <t>Odstranění podkladu z betonu prostého tl 150 mm strojně pl do 50 m2</t>
  </si>
  <si>
    <t>284178145</t>
  </si>
  <si>
    <t>Obrusné vrstvy:</t>
  </si>
  <si>
    <t>452,0+37,50 "- betonové plochy"</t>
  </si>
  <si>
    <t>113107341</t>
  </si>
  <si>
    <t>Odstranění podkladu živičného tl 50 mm strojně pl do 50 m2</t>
  </si>
  <si>
    <t>-335392015</t>
  </si>
  <si>
    <t>132,50+590,50+1135,0+44,50 "- komunikace pro pěší"</t>
  </si>
  <si>
    <t>111</t>
  </si>
  <si>
    <t>113107222</t>
  </si>
  <si>
    <t>Odstranění podkladu z kameniva drceného tl 200 mm strojně pl přes 200 m2</t>
  </si>
  <si>
    <t>1972845570</t>
  </si>
  <si>
    <t>475,50+91,50+29,0+9,50 "- štěrkové plochy"</t>
  </si>
  <si>
    <t>Podkladní vrstvy:</t>
  </si>
  <si>
    <t>45,0 "- komunikace pro pěší - zámk. dlažba"</t>
  </si>
  <si>
    <t>489,50 "- bet. plochy"</t>
  </si>
  <si>
    <t>1902,50 "- asfaltové plochy"</t>
  </si>
  <si>
    <t>113201112</t>
  </si>
  <si>
    <t>Vytrhání obrub silničních ležatých</t>
  </si>
  <si>
    <t>-1854681447</t>
  </si>
  <si>
    <t>16,50 "- žulové obruby"</t>
  </si>
  <si>
    <t>113</t>
  </si>
  <si>
    <t>113202111</t>
  </si>
  <si>
    <t>Vytrhání obrub krajníků obrubníků stojatých</t>
  </si>
  <si>
    <t>-1284097872</t>
  </si>
  <si>
    <t>1,50+2,50+28,50+26,0 "- betonové obruby"</t>
  </si>
  <si>
    <t>74,50+99,50 "- žulové obruby"</t>
  </si>
  <si>
    <t>113204111</t>
  </si>
  <si>
    <t>Vytrhání obrub záhonových</t>
  </si>
  <si>
    <t>1862040284</t>
  </si>
  <si>
    <t>18,50+12,0+2,0</t>
  </si>
  <si>
    <t>R97</t>
  </si>
  <si>
    <t>Ostatní bourací práce</t>
  </si>
  <si>
    <t>115</t>
  </si>
  <si>
    <t>966006132</t>
  </si>
  <si>
    <t>Odstranění značek dopravních nebo orientačních se sloupky s betonovými patkami</t>
  </si>
  <si>
    <t>851426186</t>
  </si>
  <si>
    <t>966008221</t>
  </si>
  <si>
    <t>Bourání betonového nebo polymerbetonového odvodňovacího žlabu š do 200 mm</t>
  </si>
  <si>
    <t>831460104</t>
  </si>
  <si>
    <t>8,0+8,0+9,0 "- odvodňovací žlaby"</t>
  </si>
  <si>
    <t>117</t>
  </si>
  <si>
    <t>966005111</t>
  </si>
  <si>
    <t>Rozebrání a odstranění silničního zábradlí se sloupky osazenými s betonovými patkami</t>
  </si>
  <si>
    <t>-1136831958</t>
  </si>
  <si>
    <t>8,0+4,0*3+3,0*2</t>
  </si>
  <si>
    <t>962042334</t>
  </si>
  <si>
    <t>Bourání pilířů z betonu prostého</t>
  </si>
  <si>
    <t>1677768161</t>
  </si>
  <si>
    <t>0,25*0,80*(7+9) "- betonové sloupky v trase"</t>
  </si>
  <si>
    <t>119</t>
  </si>
  <si>
    <t>961044111</t>
  </si>
  <si>
    <t>Bourání základů z betonu prostého</t>
  </si>
  <si>
    <t>-854325025</t>
  </si>
  <si>
    <t>0,40*(2,0+2,0)*0,40+0,50*4,0*0,40 "- drobné betonové zídky a čela"</t>
  </si>
  <si>
    <t>962042321</t>
  </si>
  <si>
    <t>Bourání zdiva nadzákladového z betonu prostého přes 1 m3</t>
  </si>
  <si>
    <t>-1917692194</t>
  </si>
  <si>
    <t>0,40*(2,0+2,0+3,0+1,50+2,0)*0,80+0,50*4,0*1,0 "- drobné betonové objekty"</t>
  </si>
  <si>
    <t>0,30*(4*2,0*1,20+2,0*2,0) "- kaliště"</t>
  </si>
  <si>
    <t>121</t>
  </si>
  <si>
    <t>966008113</t>
  </si>
  <si>
    <t>Bourání trubního propustku do DN 800</t>
  </si>
  <si>
    <t>1175181211</t>
  </si>
  <si>
    <t>10,0+16,0+8,0+10,0+8,0</t>
  </si>
  <si>
    <t>R98</t>
  </si>
  <si>
    <t>Vodorovné dopravní značení</t>
  </si>
  <si>
    <t>915611111</t>
  </si>
  <si>
    <t>Předznačení vodorovného liniového značení</t>
  </si>
  <si>
    <t>1732897183</t>
  </si>
  <si>
    <t>82,50+778,0+75,0 "- pro čáry š. 0,125 mm"</t>
  </si>
  <si>
    <t>432,50+333,50 "- pro čáry š. 0,250 mm"</t>
  </si>
  <si>
    <t>14,50 "- místa pro přecházení"</t>
  </si>
  <si>
    <t>123</t>
  </si>
  <si>
    <t>915111116</t>
  </si>
  <si>
    <t>Vodorovné dopravní značení dělící čáry souvislé š 125 mm retroreflexní žlutá barva</t>
  </si>
  <si>
    <t>-1902350063</t>
  </si>
  <si>
    <t>30,0+15,50+18,50+18,50 "- u zastávek BUS"</t>
  </si>
  <si>
    <t>915211116</t>
  </si>
  <si>
    <t>Vodorovné dopravní značení dělící čáry souvislé š 125 mm retroreflexní žlutý plast</t>
  </si>
  <si>
    <t>1170229997</t>
  </si>
  <si>
    <t>Obnova značení z barvy:</t>
  </si>
  <si>
    <t>82,50 "- u zastávek BUS"</t>
  </si>
  <si>
    <t>125</t>
  </si>
  <si>
    <t>915111112</t>
  </si>
  <si>
    <t>Vodorovné dopravní značení dělící čáry souvislé š 125 mm retroreflexní bílá barva</t>
  </si>
  <si>
    <t>521025781</t>
  </si>
  <si>
    <t>25,0+4,0+60,0+60,0+32,0+5,0+3,0*2+5,0+42,0+37,0+26,0+25,0+18,0+73,0+70,0+3,0+60,0+18,0+54,0+20,0+29,0 "- plné čáry"</t>
  </si>
  <si>
    <t>2*(3,0*4+20,0+3,50*6) "- zastávky BUS"</t>
  </si>
  <si>
    <t>915211112</t>
  </si>
  <si>
    <t>Vodorovné dopravní značení dělící čáry souvislé š 125 mm retroreflexní bílý plast</t>
  </si>
  <si>
    <t>-1126729223</t>
  </si>
  <si>
    <t>778,0 "- plné čáry"</t>
  </si>
  <si>
    <t>127</t>
  </si>
  <si>
    <t>915111122</t>
  </si>
  <si>
    <t>Vodorovné dopravní značení dělící čáry přerušované š 125 mm retroreflexní bílá barva</t>
  </si>
  <si>
    <t>1537893408</t>
  </si>
  <si>
    <t>13,50+13,50+30,0+10,0+8,0  "- přerušované čáry"</t>
  </si>
  <si>
    <t>915211122</t>
  </si>
  <si>
    <t>Vodorovné dopravní značení dělící čáry přerušované š 125 mm retroreflexní bílý plast</t>
  </si>
  <si>
    <t>1398840166</t>
  </si>
  <si>
    <t>75,0  "- přerušované čáry"</t>
  </si>
  <si>
    <t>129</t>
  </si>
  <si>
    <t>915121112</t>
  </si>
  <si>
    <t>Vodorovné dopravní značení vodící čáry souvislé š 250 mm retroreflexní bílá barva</t>
  </si>
  <si>
    <t>-686005108</t>
  </si>
  <si>
    <t>21,0+26,50+28,50+20,0+11,0+9,0+5,50+54,0+6,0+10,0+19,0+25,0+20,0+22,50+81,0+45,0+13,0+15,50 "- plné čáry"</t>
  </si>
  <si>
    <t>915221112</t>
  </si>
  <si>
    <t>Vodorovné dopravní značení vodící čáry souvislé š 250 mm retroreflexní bílý plast</t>
  </si>
  <si>
    <t>73264253</t>
  </si>
  <si>
    <t>432,50  "- plné čáry"</t>
  </si>
  <si>
    <t>131</t>
  </si>
  <si>
    <t>915121122</t>
  </si>
  <si>
    <t>Vodorovné dopravní značení vodící čáry přerušované š 250 mm retroreflexní bílá barva</t>
  </si>
  <si>
    <t>851500619</t>
  </si>
  <si>
    <t>6,50+1,0+38,0+78,0+32,0+23,50+20,0+4,0+26,0+13,50+36,0+41,0+1,50+12,50 "- přerušované čáry"</t>
  </si>
  <si>
    <t>915221122</t>
  </si>
  <si>
    <t>Vodorovné dopravní značení vodící čáry přerušované š 250 mm retroreflexní bílý plast</t>
  </si>
  <si>
    <t>-1287629743</t>
  </si>
  <si>
    <t>333,50  "- přerušované čáry"</t>
  </si>
  <si>
    <t>133</t>
  </si>
  <si>
    <t>915321115</t>
  </si>
  <si>
    <t>Předformátované vodorovné dopravní značení vodící pás pro slabozraké</t>
  </si>
  <si>
    <t>-1356862860</t>
  </si>
  <si>
    <t>8,0+6,50 "- místa pro přecházení"</t>
  </si>
  <si>
    <t>915621111</t>
  </si>
  <si>
    <t>Předznačení vodorovného plošného značení</t>
  </si>
  <si>
    <t>-593779482</t>
  </si>
  <si>
    <t>195,80 "- plošné značení na komunikaci"</t>
  </si>
  <si>
    <t>135</t>
  </si>
  <si>
    <t>915131112</t>
  </si>
  <si>
    <t>Vodorovné dopravní značení přechody pro chodce, šipky, symboly retroreflexní bílá barva</t>
  </si>
  <si>
    <t>1620744226</t>
  </si>
  <si>
    <t>Po pokládce asfaltu či dlažby:</t>
  </si>
  <si>
    <t>0,50*4,0*(8+4+4) "- přechody pro chodce"</t>
  </si>
  <si>
    <t>37,50+5,50+27,0+40,50+16,50+27,50 "- šrafy na komunikaci"</t>
  </si>
  <si>
    <t>0,50*3,0 "- STOP čáry"</t>
  </si>
  <si>
    <t>1,95*4 "- nápisy BUS"</t>
  </si>
  <si>
    <t>915231112</t>
  </si>
  <si>
    <t>Vodorovné dopravní značení přechody pro chodce, šipky, symboly retroreflexní bílý plast</t>
  </si>
  <si>
    <t>-195022589</t>
  </si>
  <si>
    <t>R99</t>
  </si>
  <si>
    <t>Svislé dopravní značení</t>
  </si>
  <si>
    <t>137</t>
  </si>
  <si>
    <t>-749018455</t>
  </si>
  <si>
    <t>14 "- Pro 1 značku na 1 sloupek"</t>
  </si>
  <si>
    <t>2*2 "- Pro 1 značku na 2 sloupky"</t>
  </si>
  <si>
    <t>1 "- Pro 2 značky na 1 sloupek"</t>
  </si>
  <si>
    <t>404452250</t>
  </si>
  <si>
    <t>93697110</t>
  </si>
  <si>
    <t>139</t>
  </si>
  <si>
    <t>914111111</t>
  </si>
  <si>
    <t>Montáž svislé dopravní značky do velikosti 1 m2 objímkami na sloupek nebo konzolu</t>
  </si>
  <si>
    <t>-1353062162</t>
  </si>
  <si>
    <t>1+2+2+1+4+6+1+1 "- nové značky"</t>
  </si>
  <si>
    <t>40445608</t>
  </si>
  <si>
    <t>značky upravující přednost P1, P4 700mm</t>
  </si>
  <si>
    <t>135423654</t>
  </si>
  <si>
    <t>1 "- P4"</t>
  </si>
  <si>
    <t>141</t>
  </si>
  <si>
    <t>40445611</t>
  </si>
  <si>
    <t>značky upravující přednost P2, P3, P8 500mm</t>
  </si>
  <si>
    <t>-992099956</t>
  </si>
  <si>
    <t>2 "- P2"</t>
  </si>
  <si>
    <t>40445621</t>
  </si>
  <si>
    <t>informativní značky provozní IP1-IP3, IP4b-IP7, IP10a, b 500x500mm</t>
  </si>
  <si>
    <t>57178907</t>
  </si>
  <si>
    <t>2 "- IP6"</t>
  </si>
  <si>
    <t>143</t>
  </si>
  <si>
    <t>40445627</t>
  </si>
  <si>
    <t>informativní značky provozní IP14-IP29, IP31 1000x1500mm</t>
  </si>
  <si>
    <t>-1796565567</t>
  </si>
  <si>
    <t>1 "- IP19"</t>
  </si>
  <si>
    <t>40445625</t>
  </si>
  <si>
    <t>informativní značky provozní IP8, IP9, IP11-IP13 500x700mm</t>
  </si>
  <si>
    <t>-2140079481</t>
  </si>
  <si>
    <t>4 "- IP11a"</t>
  </si>
  <si>
    <t>145</t>
  </si>
  <si>
    <t>40445620</t>
  </si>
  <si>
    <t>zákazové, příkazové dopravní značky B1-B34, C1-15 700mm</t>
  </si>
  <si>
    <t>-863521519</t>
  </si>
  <si>
    <t>6 "- C4a"</t>
  </si>
  <si>
    <t>40445647</t>
  </si>
  <si>
    <t>dodatkové tabulky E1, E2a,b , E6, E9, E10 E12c, E17 500x500mm</t>
  </si>
  <si>
    <t>-1767706925</t>
  </si>
  <si>
    <t>1 "- E2b"</t>
  </si>
  <si>
    <t>147</t>
  </si>
  <si>
    <t>404456281</t>
  </si>
  <si>
    <t>informativní značky provozní IZ8a 1000x1000mm</t>
  </si>
  <si>
    <t>338396022</t>
  </si>
  <si>
    <t>1 "- IZ8a"</t>
  </si>
  <si>
    <t>Přesuny hmot a sutí</t>
  </si>
  <si>
    <t>979082R14</t>
  </si>
  <si>
    <t>Vodorovná doprava suti na skládku</t>
  </si>
  <si>
    <t>-213162026</t>
  </si>
  <si>
    <t>149</t>
  </si>
  <si>
    <t>979082R13</t>
  </si>
  <si>
    <t>Poplatek za skládkovné suti a vybouraných hmot</t>
  </si>
  <si>
    <t>2108130686</t>
  </si>
  <si>
    <t>998223011</t>
  </si>
  <si>
    <t>Přesun hmot pro pozemní komunikace s krytem dlážděným</t>
  </si>
  <si>
    <t>-1555040736</t>
  </si>
  <si>
    <t>SO.10.107 - Zeleň a mobiliář</t>
  </si>
  <si>
    <t>HSV - HSV</t>
  </si>
  <si>
    <t xml:space="preserve">    01 - Asanace a arboristika</t>
  </si>
  <si>
    <t xml:space="preserve">      D01 - Arboristické práce individuální - dle Dendrometrické tabulky</t>
  </si>
  <si>
    <t xml:space="preserve">      D02 - Asanace - Soliterní jednotlivě inventarizované stromy a skupiny - u vícekmených exemplářů započítává</t>
  </si>
  <si>
    <t xml:space="preserve">    02 - Sadové úpravy</t>
  </si>
  <si>
    <t xml:space="preserve">      D1 - Trávníky založení</t>
  </si>
  <si>
    <t xml:space="preserve">      D2 - Vegetační úpravy</t>
  </si>
  <si>
    <t xml:space="preserve">      R93 - Mobiliář</t>
  </si>
  <si>
    <t>01</t>
  </si>
  <si>
    <t>Asanace a arboristika</t>
  </si>
  <si>
    <t>D01</t>
  </si>
  <si>
    <t>Arboristické práce individuální - dle Dendrometrické tabulky</t>
  </si>
  <si>
    <t>Pol62</t>
  </si>
  <si>
    <t>I.kategorie náročnosti ošetření</t>
  </si>
  <si>
    <t>-1212418572</t>
  </si>
  <si>
    <t>Pol63</t>
  </si>
  <si>
    <t>II.kategorie náročnosti ošetření</t>
  </si>
  <si>
    <t>2040227511</t>
  </si>
  <si>
    <t>Pol64</t>
  </si>
  <si>
    <t>Likvidace dřevní hmoty do 15 cm štěpkováním s odvozem na deponii do 5 km</t>
  </si>
  <si>
    <t>814117356</t>
  </si>
  <si>
    <t>Pol65</t>
  </si>
  <si>
    <t>Odborný arboristický dozor při stavebních pracích v kořenovém prostoru ponechávaných dřevin</t>
  </si>
  <si>
    <t>hod</t>
  </si>
  <si>
    <t>-240439351</t>
  </si>
  <si>
    <t>D02</t>
  </si>
  <si>
    <t>Asanace - Soliterní jednotlivě inventarizované stromy a skupiny - u vícekmených exemplářů započítává</t>
  </si>
  <si>
    <t>Pol66</t>
  </si>
  <si>
    <t>Pokácení a manipulace stromu ve ztížených podm.do 20 cm</t>
  </si>
  <si>
    <t>1010600652</t>
  </si>
  <si>
    <t>Pol67</t>
  </si>
  <si>
    <t>Pokácení a manipulace stromu ve ztížených podm.do 50 cm</t>
  </si>
  <si>
    <t>-24161949</t>
  </si>
  <si>
    <t>Pol68</t>
  </si>
  <si>
    <t>1247113630</t>
  </si>
  <si>
    <t>Pol69</t>
  </si>
  <si>
    <t>Manipulace a odvoz ostatní dřevní hmoty nad 15 cm na deponii do 5 km</t>
  </si>
  <si>
    <t>417341920</t>
  </si>
  <si>
    <t>02</t>
  </si>
  <si>
    <t>Sadové úpravy</t>
  </si>
  <si>
    <t>D1</t>
  </si>
  <si>
    <t>Trávníky založení</t>
  </si>
  <si>
    <t>Pol1</t>
  </si>
  <si>
    <t>Chemické odplevelení před založením kultury v rovině</t>
  </si>
  <si>
    <t>Pol2</t>
  </si>
  <si>
    <t>Odstranění abiotických zbytků a odpadů</t>
  </si>
  <si>
    <t>Pol3</t>
  </si>
  <si>
    <t>Obdělání půdy rotavátorováním, smykováním a hrabáním 2x</t>
  </si>
  <si>
    <t>Pol4</t>
  </si>
  <si>
    <t>Plošná úprava terénu +-10 cm v rovině</t>
  </si>
  <si>
    <t>Pol5</t>
  </si>
  <si>
    <t>Stabilizace asvažité části plochy biodegradabilní kokosovou rohoží</t>
  </si>
  <si>
    <t>Pol6</t>
  </si>
  <si>
    <t>Založení trávníku parkového zátěžového výsevem se zapravením</t>
  </si>
  <si>
    <t>Pol7</t>
  </si>
  <si>
    <t>Přihnojení startovacím hnojivem</t>
  </si>
  <si>
    <t>Pol8</t>
  </si>
  <si>
    <t>Obdělání půdy válením</t>
  </si>
  <si>
    <t>Pol9</t>
  </si>
  <si>
    <t>Ošetření trávníku po založení s dosevem</t>
  </si>
  <si>
    <t>Pol10</t>
  </si>
  <si>
    <t>Bodový selektivní herbicidní postřik proti dvouděložným plevelům</t>
  </si>
  <si>
    <t>Pol11</t>
  </si>
  <si>
    <t>Kosení trávníku s odstraněním shrabků 3x</t>
  </si>
  <si>
    <t>Pol12</t>
  </si>
  <si>
    <t>Přesun hmot pro SÚ</t>
  </si>
  <si>
    <t>Pol13</t>
  </si>
  <si>
    <t>Herbicid eko pro celoplošnou přípravu stanoviště pro trávník</t>
  </si>
  <si>
    <t>lt</t>
  </si>
  <si>
    <t>Pol14</t>
  </si>
  <si>
    <t>Herbicid selektivní</t>
  </si>
  <si>
    <t>Pol15</t>
  </si>
  <si>
    <t>Kokosová rohož AKTISAFE G400 včetně kotevních prvků</t>
  </si>
  <si>
    <t>Pol16</t>
  </si>
  <si>
    <t>Hnojivo startovací trávníkové 0,05kg/m2</t>
  </si>
  <si>
    <t>Pol17</t>
  </si>
  <si>
    <t>Travní směs zátěžová parková domácí provenience dle PD 0,025 kg/m2</t>
  </si>
  <si>
    <t>D2</t>
  </si>
  <si>
    <t>Vegetační úpravy</t>
  </si>
  <si>
    <t>Pol18</t>
  </si>
  <si>
    <t>Příprava vegetačního souvrství pro vzrostlé stromy do 125 cm (podle vzorového schematu) včetně zasakovací zkoušky  a výkopů s odvozem přebytečné zeminy</t>
  </si>
  <si>
    <t>Pol19</t>
  </si>
  <si>
    <t>Zřízení drenážní vrstvy 10 cm na dně výsadbové jámy - případná položka</t>
  </si>
  <si>
    <t>Pol20</t>
  </si>
  <si>
    <t>Hloubení jam bez výměny půdy. v rovině, o objemu do 1 m3</t>
  </si>
  <si>
    <t>Pol21</t>
  </si>
  <si>
    <t>Hloubení jam se 100% výměnou půdy. v rovině, o objemu do 1 m3</t>
  </si>
  <si>
    <t>Pol22</t>
  </si>
  <si>
    <t>Aplikace a promísení půdního kondicionéru</t>
  </si>
  <si>
    <t>Pol23</t>
  </si>
  <si>
    <t>Výsadba dřeviny s balem, v rovině, při průměru balu do 800 mm</t>
  </si>
  <si>
    <t>Pol24</t>
  </si>
  <si>
    <t>Osazení flexibilní závlahové hadice</t>
  </si>
  <si>
    <t>Pol25</t>
  </si>
  <si>
    <t>Kotvení stromu konstrukcí ze 3 kůlů (dle vzorového schematu)</t>
  </si>
  <si>
    <t>Pol26</t>
  </si>
  <si>
    <t>Hnojení rostlin tabletovým pomalurozpustným hnojivem</t>
  </si>
  <si>
    <t>Pol27</t>
  </si>
  <si>
    <t>Namulčování kořenového prostoru v rabatech upravenou lomovou výsivkou (podle vzorového schematu), mocnost 5 cm, včetně instalace separační geotextilie</t>
  </si>
  <si>
    <t>Pol28</t>
  </si>
  <si>
    <t>Namulčování kořenového prostoru ve volné půdě hrubou borkou (podle vzorového schematu), mocnost 10-15 cm</t>
  </si>
  <si>
    <t>Pol29</t>
  </si>
  <si>
    <t>Instalace protikořenové folie nebo prefabrikované chráničky v místech případného konfliktu s IS (předpoklad 200x70 cm/strom - případná položka</t>
  </si>
  <si>
    <t>Pol30</t>
  </si>
  <si>
    <t>Zhotovení ochranného nátěru kmene Arboflex</t>
  </si>
  <si>
    <t>Pol31</t>
  </si>
  <si>
    <t>Instalace chráničky báze kmene u stromů v rostlém terénu</t>
  </si>
  <si>
    <t>Pol32</t>
  </si>
  <si>
    <t>Zalití vysazených dřevin 3x 100 lt včetně dovozu vody</t>
  </si>
  <si>
    <t>Pol33</t>
  </si>
  <si>
    <t>Ošetření dřevin soliterních po výsadbě včetně výchovného řezu</t>
  </si>
  <si>
    <t>Pol34</t>
  </si>
  <si>
    <t>Zahradnický susbtrát A organicko-minerální dle vzorového řezu - včetně stromů vrostlém terénu</t>
  </si>
  <si>
    <t>Pol35</t>
  </si>
  <si>
    <t>Zahradnický susbtrát B minerální dle vzorového řezu</t>
  </si>
  <si>
    <t>Pol36</t>
  </si>
  <si>
    <t>Půdní kondicionér</t>
  </si>
  <si>
    <t>Pol37</t>
  </si>
  <si>
    <t>Mulčovací lomová výsivka 0/4 mm</t>
  </si>
  <si>
    <t>Pol38</t>
  </si>
  <si>
    <t>Mulčovací borka hrubá</t>
  </si>
  <si>
    <t>Pol39</t>
  </si>
  <si>
    <t>Kůly frézované tlakově impregnované průměr 7 cm, délka 300 cm</t>
  </si>
  <si>
    <t>Pol40</t>
  </si>
  <si>
    <t>Příčky frézované, tlakově impregnované včetně spojovacího materiálu</t>
  </si>
  <si>
    <t>Pol41</t>
  </si>
  <si>
    <t>Úvazek bavlněný</t>
  </si>
  <si>
    <t>Pol42</t>
  </si>
  <si>
    <t>Protikořenová folie šířky 70 cm (alternativně prefabrikované chráničky) - případná položka</t>
  </si>
  <si>
    <t>Pol43</t>
  </si>
  <si>
    <t>Pomalurozpustné tabletové hnojivo</t>
  </si>
  <si>
    <t>Pol44</t>
  </si>
  <si>
    <t>Flexibilní závlahová hadice perforovaná průměr 8 cm včetně výplně štěrkodrtí</t>
  </si>
  <si>
    <t>Pol45</t>
  </si>
  <si>
    <t>Dodávka vzrostlé stromy alejové Acer campestre Elegans  VK Zb, obv.14/16 dle TZ</t>
  </si>
  <si>
    <t>Pol46</t>
  </si>
  <si>
    <t>Drenážní štěrkodrť 32/63 mm - případná položka</t>
  </si>
  <si>
    <t>Pol47</t>
  </si>
  <si>
    <t>Separační geotextilie G250</t>
  </si>
  <si>
    <t>Pol48</t>
  </si>
  <si>
    <t>Separační geotextilie G300</t>
  </si>
  <si>
    <t>Pol49</t>
  </si>
  <si>
    <t>Ochranný nátěr kmene Arboflex</t>
  </si>
  <si>
    <t>Pol50</t>
  </si>
  <si>
    <t>Chránička báze kmene TreeProtector</t>
  </si>
  <si>
    <t>R93</t>
  </si>
  <si>
    <t>Mobiliář</t>
  </si>
  <si>
    <t>914001111</t>
  </si>
  <si>
    <t>Osazení a montáž označníku zastávek do dvou betonových patek na kotevní šrouby, vč. zemních prací a základových konstrukcí</t>
  </si>
  <si>
    <t>-879217995</t>
  </si>
  <si>
    <t>404459001</t>
  </si>
  <si>
    <t>zastávkový označník, zinkovaná ocel. uzavřená konstrukce opatřená práškovou vypal. barvou RAL, s plochami pro umístění informací o jízdních řádech atp., dle standardu města</t>
  </si>
  <si>
    <t>109879086</t>
  </si>
  <si>
    <t>767995R01</t>
  </si>
  <si>
    <t>Montáž atypických zámečnických konstrukcí</t>
  </si>
  <si>
    <t>1130227719</t>
  </si>
  <si>
    <t>76799R109</t>
  </si>
  <si>
    <t>Čekárna s plochou střechou z bezpečnostního skla, NK z ocelových zinkovaných profilů opatřená práškovým vypalovacím lakem, svislé stěny z kaleného skla, lavička z masivního dveřa, rozměry přístřešku 4,295/1,855/2,55m</t>
  </si>
  <si>
    <t>636841461</t>
  </si>
  <si>
    <t>936104211</t>
  </si>
  <si>
    <t>Montáž odpadkového koše do betonové patky</t>
  </si>
  <si>
    <t>CS ÚRS 2018 01</t>
  </si>
  <si>
    <t>-582386336</t>
  </si>
  <si>
    <t>749101301</t>
  </si>
  <si>
    <t>koš odpadkový hranatý, plechový, dle standardu města</t>
  </si>
  <si>
    <t>-899500540</t>
  </si>
  <si>
    <t>914111112</t>
  </si>
  <si>
    <t>Montáž svislé dopravní značky do velikosti 1 m2 páskováním na sloup</t>
  </si>
  <si>
    <t>-857792808</t>
  </si>
  <si>
    <t>2 "- nové značky"</t>
  </si>
  <si>
    <t>40445644</t>
  </si>
  <si>
    <t>informativní značky jiné IJ4a 500x500mm</t>
  </si>
  <si>
    <t>-227612932</t>
  </si>
  <si>
    <t>2 "- IJ4a"</t>
  </si>
  <si>
    <t>SO.180 - Dopravně-inženýrské opatření</t>
  </si>
  <si>
    <t>042002R01</t>
  </si>
  <si>
    <t>Posouzení SSZ křižovatky</t>
  </si>
  <si>
    <t>1024</t>
  </si>
  <si>
    <t>-309729256</t>
  </si>
  <si>
    <t>913121111</t>
  </si>
  <si>
    <t>Montáž a demontáž dočasné dopravní značky kompletní základní</t>
  </si>
  <si>
    <t>1627768822</t>
  </si>
  <si>
    <t>I. etapa:</t>
  </si>
  <si>
    <t>1 "- P7"</t>
  </si>
  <si>
    <t>1 "- P8"</t>
  </si>
  <si>
    <t>1 "- A15"</t>
  </si>
  <si>
    <t>3 "- B1+E13"</t>
  </si>
  <si>
    <t>1 "- B30"</t>
  </si>
  <si>
    <t>1 "- C14a"</t>
  </si>
  <si>
    <t>1 "- C3a+E13"</t>
  </si>
  <si>
    <t>1 "- C3b+E13"</t>
  </si>
  <si>
    <t>II. etapa:</t>
  </si>
  <si>
    <t>2 "- B1+E13"</t>
  </si>
  <si>
    <t>1 "- IP10a+E3a"</t>
  </si>
  <si>
    <t>Značení objízdných tras:</t>
  </si>
  <si>
    <t>4 "- IS11a"</t>
  </si>
  <si>
    <t>7 "- IS11b"</t>
  </si>
  <si>
    <t>5 "- IS11c"</t>
  </si>
  <si>
    <t>3 "- IP10a+E3a"</t>
  </si>
  <si>
    <t>1 "- IP10b"</t>
  </si>
  <si>
    <t>913121211</t>
  </si>
  <si>
    <t>Příplatek k dočasné dopravní značce kompletní základní za první a ZKD den použití</t>
  </si>
  <si>
    <t>1361353435</t>
  </si>
  <si>
    <t>10*75 "- uvažovaná doba použití - 2,5 měsíce"</t>
  </si>
  <si>
    <t>7*75 "- uvažovaná doba použití - 2,5 měsíce"</t>
  </si>
  <si>
    <t>20*150 "- uvažovaná doba použití - 5 měsíců"</t>
  </si>
  <si>
    <t>913121112</t>
  </si>
  <si>
    <t>Montáž a demontáž dočasné dopravní značky kompletní zvětšené</t>
  </si>
  <si>
    <t>511872356</t>
  </si>
  <si>
    <t>1 "- IS11a"</t>
  </si>
  <si>
    <t>7 "- IP22"</t>
  </si>
  <si>
    <t>913121212</t>
  </si>
  <si>
    <t>Příplatek k dočasné dopravní značce kompletní zvětšené za první a ZKD den použití</t>
  </si>
  <si>
    <t>-118338482</t>
  </si>
  <si>
    <t>1*75 "- uvažovaná doba použití - 2,5 měsíce"</t>
  </si>
  <si>
    <t>7*150 "- uvažovaná doba použití - 5 měsíců"</t>
  </si>
  <si>
    <t>913221113</t>
  </si>
  <si>
    <t>Montáž a demontáž dočasné dopravní zábrany světelné šířky 3 m s 5 světly</t>
  </si>
  <si>
    <t>-307488723</t>
  </si>
  <si>
    <t>3 "- Z2+3xS7 typ1"</t>
  </si>
  <si>
    <t>2 "- Z2+3xS7 typ1"</t>
  </si>
  <si>
    <t>913221213</t>
  </si>
  <si>
    <t>Příplatek k dočasné dopravní zábraně světelné šířky 3m s 5 světly za první a ZKD den použití</t>
  </si>
  <si>
    <t>-1820264201</t>
  </si>
  <si>
    <t>3*75 "- uvažovaná doba použití - 2,5 měsíce"</t>
  </si>
  <si>
    <t>2*75 "- uvažovaná doba použití - 2,5 měsíce"</t>
  </si>
  <si>
    <t>913321115</t>
  </si>
  <si>
    <t>Montáž a demontáž dočasné soupravy směrových desek s výstražným světlem 3 desky</t>
  </si>
  <si>
    <t>-1317737774</t>
  </si>
  <si>
    <t>3 "- Z4a+S7"</t>
  </si>
  <si>
    <t>913321215</t>
  </si>
  <si>
    <t>Příplatek k dočasné soupravě směrových desek s výstražným světlem 3 desky za 1. a ZKD den použití</t>
  </si>
  <si>
    <t>-1710131320</t>
  </si>
  <si>
    <t>913321111</t>
  </si>
  <si>
    <t>Montáž a demontáž dočasné dopravní směrové desky základní</t>
  </si>
  <si>
    <t>-1072864527</t>
  </si>
  <si>
    <t>4 "- Z4d"</t>
  </si>
  <si>
    <t>913321211</t>
  </si>
  <si>
    <t>Příplatek k dočasné směrové desce základní za první a ZKD den použití</t>
  </si>
  <si>
    <t>-1600304147</t>
  </si>
  <si>
    <t>4*75 "- uvažovaná doba použití - 2,5 měsíce"</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</si>
  <si>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</si>
  <si>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</si>
  <si>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</si>
  <si>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</si>
  <si>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</si>
  <si>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</si>
  <si>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</si>
  <si>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</si>
  <si>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</si>
  <si>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</si>
  <si>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-1828331895</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</si>
  <si>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</si>
  <si>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</si>
  <si>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</si>
  <si>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</si>
  <si>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</si>
  <si>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</si>
  <si>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</si>
  <si>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</si>
  <si>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</si>
  <si>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</si>
  <si>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</si>
  <si>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</si>
  <si>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</si>
  <si>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</si>
  <si>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</si>
  <si>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</si>
  <si>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</si>
  <si>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</si>
  <si>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</si>
  <si>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</si>
  <si>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</si>
  <si>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</si>
  <si>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</si>
  <si>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</si>
  <si>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</si>
  <si>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</si>
  <si>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</si>
  <si>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</si>
  <si>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 nutný rozsah pojištění</t>
  </si>
  <si>
    <t>1712252051</t>
  </si>
  <si>
    <t>VON990015</t>
  </si>
  <si>
    <t>Příprava a provedení předepsaných zkoušek dle PD - zkoušky pro určení zhutnění pláně</t>
  </si>
  <si>
    <t>-1084604294</t>
  </si>
  <si>
    <t>VON990018</t>
  </si>
  <si>
    <t>Inženýrská a kompletační činnost zhotovitele. vč spolupráce a koordinace třetích stran na staveništi (ČEZ a.s., TO2, ...)</t>
  </si>
  <si>
    <t>1207370200</t>
  </si>
  <si>
    <t>VON990080</t>
  </si>
  <si>
    <t>Dopracování a projednání návrhu dočasných dopravních opatření</t>
  </si>
  <si>
    <t>-1386059275</t>
  </si>
  <si>
    <t>O03</t>
  </si>
  <si>
    <t>Ostatní náklady</t>
  </si>
  <si>
    <t>ON990001-A</t>
  </si>
  <si>
    <t>Zajištění činnosti odpovědného geodeta zhotovitele - vytyčení stavby</t>
  </si>
  <si>
    <t>262144</t>
  </si>
  <si>
    <t>-981165474</t>
  </si>
  <si>
    <t>ON990001-B</t>
  </si>
  <si>
    <t>Zajištění činnosti odpovědného geodeta zhotovitele - zaměření skutečného provedení stavby</t>
  </si>
  <si>
    <t>638966420</t>
  </si>
  <si>
    <t>ON990002-A</t>
  </si>
  <si>
    <t>Zhotovení realizační dokumentace stavby</t>
  </si>
  <si>
    <t>937612187</t>
  </si>
  <si>
    <t>ON990002-B</t>
  </si>
  <si>
    <t>Zhotovení dokumentace skutečného provedení díla</t>
  </si>
  <si>
    <t>-253532089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</si>
</sst>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23" fillId="4" borderId="8" xfId="0" applyFont="1" applyFill="1" applyBorder="1" applyAlignment="1" applyProtection="1">
      <alignment horizontal="left" vertical="center"/>
    </xf>
    <xf numFmtId="0" fontId="23" fillId="4" borderId="7" xfId="0" applyFont="1" applyFill="1" applyBorder="1" applyAlignment="1" applyProtection="1">
      <alignment horizontal="right" vertical="center"/>
    </xf>
    <xf numFmtId="4" fontId="29" fillId="0" borderId="0" xfId="0" applyNumberFormat="1" applyFont="1" applyAlignment="1" applyProtection="1">
      <alignment vertical="center"/>
    </xf>
    <xf numFmtId="0" fontId="29"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23" fillId="4" borderId="6" xfId="0" applyFont="1" applyFill="1" applyBorder="1" applyAlignment="1" applyProtection="1">
      <alignment horizontal="center" vertical="center"/>
    </xf>
    <xf numFmtId="0" fontId="28" fillId="0" borderId="0" xfId="0" applyFont="1" applyAlignment="1" applyProtection="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290"/>
      <c r="AS2" s="290"/>
      <c r="AT2" s="290"/>
      <c r="AU2" s="290"/>
      <c r="AV2" s="290"/>
      <c r="AW2" s="290"/>
      <c r="AX2" s="290"/>
      <c r="AY2" s="290"/>
      <c r="AZ2" s="290"/>
      <c r="BA2" s="290"/>
      <c r="BB2" s="290"/>
      <c r="BC2" s="290"/>
      <c r="BD2" s="290"/>
      <c r="BE2" s="290"/>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302" t="s">
        <v>14</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23"/>
      <c r="AQ5" s="23"/>
      <c r="AR5" s="21"/>
      <c r="BE5" s="281" t="s">
        <v>15</v>
      </c>
      <c r="BS5" s="18" t="s">
        <v>6</v>
      </c>
    </row>
    <row r="6" spans="1:74" s="1" customFormat="1" ht="36.950000000000003" customHeight="1">
      <c r="B6" s="22"/>
      <c r="C6" s="23"/>
      <c r="D6" s="29" t="s">
        <v>16</v>
      </c>
      <c r="E6" s="23"/>
      <c r="F6" s="23"/>
      <c r="G6" s="23"/>
      <c r="H6" s="23"/>
      <c r="I6" s="23"/>
      <c r="J6" s="23"/>
      <c r="K6" s="304" t="s">
        <v>17</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23"/>
      <c r="AQ6" s="23"/>
      <c r="AR6" s="21"/>
      <c r="BE6" s="282"/>
      <c r="BS6" s="18" t="s">
        <v>6</v>
      </c>
    </row>
    <row r="7" spans="1:74"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2"/>
      <c r="BS7" s="18" t="s">
        <v>6</v>
      </c>
    </row>
    <row r="8" spans="1:74"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2"/>
      <c r="BS8" s="18" t="s">
        <v>6</v>
      </c>
    </row>
    <row r="9" spans="1:74"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2"/>
      <c r="BS9" s="18" t="s">
        <v>6</v>
      </c>
    </row>
    <row r="10" spans="1:74"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2"/>
      <c r="BS10" s="18" t="s">
        <v>6</v>
      </c>
    </row>
    <row r="11" spans="1:74" s="1" customFormat="1" ht="18.399999999999999"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2"/>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2"/>
      <c r="BS12" s="18" t="s">
        <v>6</v>
      </c>
    </row>
    <row r="13" spans="1:74"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2"/>
      <c r="BS13" s="18" t="s">
        <v>6</v>
      </c>
    </row>
    <row r="14" spans="1:74" ht="12.75">
      <c r="B14" s="22"/>
      <c r="C14" s="23"/>
      <c r="D14" s="23"/>
      <c r="E14" s="305" t="s">
        <v>29</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 t="s">
        <v>27</v>
      </c>
      <c r="AL14" s="23"/>
      <c r="AM14" s="23"/>
      <c r="AN14" s="32" t="s">
        <v>29</v>
      </c>
      <c r="AO14" s="23"/>
      <c r="AP14" s="23"/>
      <c r="AQ14" s="23"/>
      <c r="AR14" s="21"/>
      <c r="BE14" s="282"/>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2"/>
      <c r="BS15" s="18" t="s">
        <v>4</v>
      </c>
    </row>
    <row r="16" spans="1:74"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31</v>
      </c>
      <c r="AO16" s="23"/>
      <c r="AP16" s="23"/>
      <c r="AQ16" s="23"/>
      <c r="AR16" s="21"/>
      <c r="BE16" s="282"/>
      <c r="BS16" s="18" t="s">
        <v>4</v>
      </c>
    </row>
    <row r="17" spans="1:71" s="1" customFormat="1" ht="18.399999999999999"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33</v>
      </c>
      <c r="AO17" s="23"/>
      <c r="AP17" s="23"/>
      <c r="AQ17" s="23"/>
      <c r="AR17" s="21"/>
      <c r="BE17" s="282"/>
      <c r="BS17" s="18" t="s">
        <v>34</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2"/>
      <c r="BS18" s="18" t="s">
        <v>6</v>
      </c>
    </row>
    <row r="19" spans="1: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2"/>
      <c r="BS19" s="18" t="s">
        <v>6</v>
      </c>
    </row>
    <row r="20" spans="1:71" s="1" customFormat="1" ht="18.399999999999999"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2"/>
      <c r="BS20" s="18" t="s">
        <v>34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2"/>
    </row>
    <row r="22" spans="1:71"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2"/>
    </row>
    <row r="23" spans="1:71" s="1" customFormat="1" ht="242.25" customHeight="1">
      <c r="B23" s="22"/>
      <c r="C23" s="23"/>
      <c r="D23" s="23"/>
      <c r="E23" s="307" t="s">
        <v>38</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23"/>
      <c r="AP23" s="23"/>
      <c r="AQ23" s="23"/>
      <c r="AR23" s="21"/>
      <c r="BE23" s="282"/>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2"/>
    </row>
    <row r="25" spans="1:71"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2"/>
    </row>
    <row r="26" spans="1:71"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84">
        <f>ROUND(AG94,2)</f>
        <v>0</v>
      </c>
      <c r="AL26" s="285"/>
      <c r="AM26" s="285"/>
      <c r="AN26" s="285"/>
      <c r="AO26" s="285"/>
      <c r="AP26" s="37"/>
      <c r="AQ26" s="37"/>
      <c r="AR26" s="40"/>
      <c r="BE26" s="282"/>
    </row>
    <row r="27" spans="1:71"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2"/>
    </row>
    <row r="28" spans="1:71" s="2" customFormat="1" ht="12.75">
      <c r="A28" s="35"/>
      <c r="B28" s="36"/>
      <c r="C28" s="37"/>
      <c r="D28" s="37"/>
      <c r="E28" s="37"/>
      <c r="F28" s="37"/>
      <c r="G28" s="37"/>
      <c r="H28" s="37"/>
      <c r="I28" s="37"/>
      <c r="J28" s="37"/>
      <c r="K28" s="37"/>
      <c r="L28" s="308" t="s">
        <v>40</v>
      </c>
      <c r="M28" s="308"/>
      <c r="N28" s="308"/>
      <c r="O28" s="308"/>
      <c r="P28" s="308"/>
      <c r="Q28" s="37"/>
      <c r="R28" s="37"/>
      <c r="S28" s="37"/>
      <c r="T28" s="37"/>
      <c r="U28" s="37"/>
      <c r="V28" s="37"/>
      <c r="W28" s="308" t="s">
        <v>41</v>
      </c>
      <c r="X28" s="308"/>
      <c r="Y28" s="308"/>
      <c r="Z28" s="308"/>
      <c r="AA28" s="308"/>
      <c r="AB28" s="308"/>
      <c r="AC28" s="308"/>
      <c r="AD28" s="308"/>
      <c r="AE28" s="308"/>
      <c r="AF28" s="37"/>
      <c r="AG28" s="37"/>
      <c r="AH28" s="37"/>
      <c r="AI28" s="37"/>
      <c r="AJ28" s="37"/>
      <c r="AK28" s="308" t="s">
        <v>42</v>
      </c>
      <c r="AL28" s="308"/>
      <c r="AM28" s="308"/>
      <c r="AN28" s="308"/>
      <c r="AO28" s="308"/>
      <c r="AP28" s="37"/>
      <c r="AQ28" s="37"/>
      <c r="AR28" s="40"/>
      <c r="BE28" s="282"/>
    </row>
    <row r="29" spans="1:71" s="3" customFormat="1" ht="14.45" customHeight="1">
      <c r="B29" s="41"/>
      <c r="C29" s="42"/>
      <c r="D29" s="30" t="s">
        <v>43</v>
      </c>
      <c r="E29" s="42"/>
      <c r="F29" s="30" t="s">
        <v>44</v>
      </c>
      <c r="G29" s="42"/>
      <c r="H29" s="42"/>
      <c r="I29" s="42"/>
      <c r="J29" s="42"/>
      <c r="K29" s="42"/>
      <c r="L29" s="309">
        <v>0.21</v>
      </c>
      <c r="M29" s="280"/>
      <c r="N29" s="280"/>
      <c r="O29" s="280"/>
      <c r="P29" s="280"/>
      <c r="Q29" s="42"/>
      <c r="R29" s="42"/>
      <c r="S29" s="42"/>
      <c r="T29" s="42"/>
      <c r="U29" s="42"/>
      <c r="V29" s="42"/>
      <c r="W29" s="279">
        <f>ROUND(AZ94, 2)</f>
        <v>0</v>
      </c>
      <c r="X29" s="280"/>
      <c r="Y29" s="280"/>
      <c r="Z29" s="280"/>
      <c r="AA29" s="280"/>
      <c r="AB29" s="280"/>
      <c r="AC29" s="280"/>
      <c r="AD29" s="280"/>
      <c r="AE29" s="280"/>
      <c r="AF29" s="42"/>
      <c r="AG29" s="42"/>
      <c r="AH29" s="42"/>
      <c r="AI29" s="42"/>
      <c r="AJ29" s="42"/>
      <c r="AK29" s="279">
        <f>ROUND(AV94, 2)</f>
        <v>0</v>
      </c>
      <c r="AL29" s="280"/>
      <c r="AM29" s="280"/>
      <c r="AN29" s="280"/>
      <c r="AO29" s="280"/>
      <c r="AP29" s="42"/>
      <c r="AQ29" s="42"/>
      <c r="AR29" s="43"/>
      <c r="BE29" s="283"/>
    </row>
    <row r="30" spans="1:71" s="3" customFormat="1" ht="14.45" customHeight="1">
      <c r="B30" s="41"/>
      <c r="C30" s="42"/>
      <c r="D30" s="42"/>
      <c r="E30" s="42"/>
      <c r="F30" s="30" t="s">
        <v>45</v>
      </c>
      <c r="G30" s="42"/>
      <c r="H30" s="42"/>
      <c r="I30" s="42"/>
      <c r="J30" s="42"/>
      <c r="K30" s="42"/>
      <c r="L30" s="309">
        <v>0.15</v>
      </c>
      <c r="M30" s="280"/>
      <c r="N30" s="280"/>
      <c r="O30" s="280"/>
      <c r="P30" s="280"/>
      <c r="Q30" s="42"/>
      <c r="R30" s="42"/>
      <c r="S30" s="42"/>
      <c r="T30" s="42"/>
      <c r="U30" s="42"/>
      <c r="V30" s="42"/>
      <c r="W30" s="279">
        <f>ROUND(BA94, 2)</f>
        <v>0</v>
      </c>
      <c r="X30" s="280"/>
      <c r="Y30" s="280"/>
      <c r="Z30" s="280"/>
      <c r="AA30" s="280"/>
      <c r="AB30" s="280"/>
      <c r="AC30" s="280"/>
      <c r="AD30" s="280"/>
      <c r="AE30" s="280"/>
      <c r="AF30" s="42"/>
      <c r="AG30" s="42"/>
      <c r="AH30" s="42"/>
      <c r="AI30" s="42"/>
      <c r="AJ30" s="42"/>
      <c r="AK30" s="279">
        <f>ROUND(AW94, 2)</f>
        <v>0</v>
      </c>
      <c r="AL30" s="280"/>
      <c r="AM30" s="280"/>
      <c r="AN30" s="280"/>
      <c r="AO30" s="280"/>
      <c r="AP30" s="42"/>
      <c r="AQ30" s="42"/>
      <c r="AR30" s="43"/>
      <c r="BE30" s="283"/>
    </row>
    <row r="31" spans="1:71" s="3" customFormat="1" ht="14.45" hidden="1" customHeight="1">
      <c r="B31" s="41"/>
      <c r="C31" s="42"/>
      <c r="D31" s="42"/>
      <c r="E31" s="42"/>
      <c r="F31" s="30" t="s">
        <v>46</v>
      </c>
      <c r="G31" s="42"/>
      <c r="H31" s="42"/>
      <c r="I31" s="42"/>
      <c r="J31" s="42"/>
      <c r="K31" s="42"/>
      <c r="L31" s="309">
        <v>0.21</v>
      </c>
      <c r="M31" s="280"/>
      <c r="N31" s="280"/>
      <c r="O31" s="280"/>
      <c r="P31" s="280"/>
      <c r="Q31" s="42"/>
      <c r="R31" s="42"/>
      <c r="S31" s="42"/>
      <c r="T31" s="42"/>
      <c r="U31" s="42"/>
      <c r="V31" s="42"/>
      <c r="W31" s="279">
        <f>ROUND(BB94, 2)</f>
        <v>0</v>
      </c>
      <c r="X31" s="280"/>
      <c r="Y31" s="280"/>
      <c r="Z31" s="280"/>
      <c r="AA31" s="280"/>
      <c r="AB31" s="280"/>
      <c r="AC31" s="280"/>
      <c r="AD31" s="280"/>
      <c r="AE31" s="280"/>
      <c r="AF31" s="42"/>
      <c r="AG31" s="42"/>
      <c r="AH31" s="42"/>
      <c r="AI31" s="42"/>
      <c r="AJ31" s="42"/>
      <c r="AK31" s="279">
        <v>0</v>
      </c>
      <c r="AL31" s="280"/>
      <c r="AM31" s="280"/>
      <c r="AN31" s="280"/>
      <c r="AO31" s="280"/>
      <c r="AP31" s="42"/>
      <c r="AQ31" s="42"/>
      <c r="AR31" s="43"/>
      <c r="BE31" s="283"/>
    </row>
    <row r="32" spans="1:71" s="3" customFormat="1" ht="14.45" hidden="1" customHeight="1">
      <c r="B32" s="41"/>
      <c r="C32" s="42"/>
      <c r="D32" s="42"/>
      <c r="E32" s="42"/>
      <c r="F32" s="30" t="s">
        <v>47</v>
      </c>
      <c r="G32" s="42"/>
      <c r="H32" s="42"/>
      <c r="I32" s="42"/>
      <c r="J32" s="42"/>
      <c r="K32" s="42"/>
      <c r="L32" s="309">
        <v>0.15</v>
      </c>
      <c r="M32" s="280"/>
      <c r="N32" s="280"/>
      <c r="O32" s="280"/>
      <c r="P32" s="280"/>
      <c r="Q32" s="42"/>
      <c r="R32" s="42"/>
      <c r="S32" s="42"/>
      <c r="T32" s="42"/>
      <c r="U32" s="42"/>
      <c r="V32" s="42"/>
      <c r="W32" s="279">
        <f>ROUND(BC94, 2)</f>
        <v>0</v>
      </c>
      <c r="X32" s="280"/>
      <c r="Y32" s="280"/>
      <c r="Z32" s="280"/>
      <c r="AA32" s="280"/>
      <c r="AB32" s="280"/>
      <c r="AC32" s="280"/>
      <c r="AD32" s="280"/>
      <c r="AE32" s="280"/>
      <c r="AF32" s="42"/>
      <c r="AG32" s="42"/>
      <c r="AH32" s="42"/>
      <c r="AI32" s="42"/>
      <c r="AJ32" s="42"/>
      <c r="AK32" s="279">
        <v>0</v>
      </c>
      <c r="AL32" s="280"/>
      <c r="AM32" s="280"/>
      <c r="AN32" s="280"/>
      <c r="AO32" s="280"/>
      <c r="AP32" s="42"/>
      <c r="AQ32" s="42"/>
      <c r="AR32" s="43"/>
      <c r="BE32" s="283"/>
    </row>
    <row r="33" spans="1:57" s="3" customFormat="1" ht="14.45" hidden="1" customHeight="1">
      <c r="B33" s="41"/>
      <c r="C33" s="42"/>
      <c r="D33" s="42"/>
      <c r="E33" s="42"/>
      <c r="F33" s="30" t="s">
        <v>48</v>
      </c>
      <c r="G33" s="42"/>
      <c r="H33" s="42"/>
      <c r="I33" s="42"/>
      <c r="J33" s="42"/>
      <c r="K33" s="42"/>
      <c r="L33" s="309">
        <v>0</v>
      </c>
      <c r="M33" s="280"/>
      <c r="N33" s="280"/>
      <c r="O33" s="280"/>
      <c r="P33" s="280"/>
      <c r="Q33" s="42"/>
      <c r="R33" s="42"/>
      <c r="S33" s="42"/>
      <c r="T33" s="42"/>
      <c r="U33" s="42"/>
      <c r="V33" s="42"/>
      <c r="W33" s="279">
        <f>ROUND(BD94, 2)</f>
        <v>0</v>
      </c>
      <c r="X33" s="280"/>
      <c r="Y33" s="280"/>
      <c r="Z33" s="280"/>
      <c r="AA33" s="280"/>
      <c r="AB33" s="280"/>
      <c r="AC33" s="280"/>
      <c r="AD33" s="280"/>
      <c r="AE33" s="280"/>
      <c r="AF33" s="42"/>
      <c r="AG33" s="42"/>
      <c r="AH33" s="42"/>
      <c r="AI33" s="42"/>
      <c r="AJ33" s="42"/>
      <c r="AK33" s="279">
        <v>0</v>
      </c>
      <c r="AL33" s="280"/>
      <c r="AM33" s="280"/>
      <c r="AN33" s="280"/>
      <c r="AO33" s="280"/>
      <c r="AP33" s="42"/>
      <c r="AQ33" s="42"/>
      <c r="AR33" s="43"/>
      <c r="BE33" s="28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2"/>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286" t="s">
        <v>51</v>
      </c>
      <c r="Y35" s="287"/>
      <c r="Z35" s="287"/>
      <c r="AA35" s="287"/>
      <c r="AB35" s="287"/>
      <c r="AC35" s="46"/>
      <c r="AD35" s="46"/>
      <c r="AE35" s="46"/>
      <c r="AF35" s="46"/>
      <c r="AG35" s="46"/>
      <c r="AH35" s="46"/>
      <c r="AI35" s="46"/>
      <c r="AJ35" s="46"/>
      <c r="AK35" s="288">
        <f>SUM(AK26:AK33)</f>
        <v>0</v>
      </c>
      <c r="AL35" s="287"/>
      <c r="AM35" s="287"/>
      <c r="AN35" s="287"/>
      <c r="AO35" s="289"/>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1:57"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1:57"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1:57"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1:57"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1:57"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1:57"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1:57"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1:57"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1:57"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1:57"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1:57"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1:57" s="2" customFormat="1" ht="14.45" customHeight="1">
      <c r="B49" s="48"/>
      <c r="C49" s="49"/>
      <c r="D49" s="50" t="s">
        <v>52</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53</v>
      </c>
      <c r="AI49" s="51"/>
      <c r="AJ49" s="51"/>
      <c r="AK49" s="51"/>
      <c r="AL49" s="51"/>
      <c r="AM49" s="51"/>
      <c r="AN49" s="51"/>
      <c r="AO49" s="51"/>
      <c r="AP49" s="49"/>
      <c r="AQ49" s="49"/>
      <c r="AR49" s="52"/>
    </row>
    <row r="50" spans="1:57"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1:57"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1:57"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1:57"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1:57"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1:57"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1:57"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1:57"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1:57"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1:57"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54</v>
      </c>
      <c r="E60" s="39"/>
      <c r="F60" s="39"/>
      <c r="G60" s="39"/>
      <c r="H60" s="39"/>
      <c r="I60" s="39"/>
      <c r="J60" s="39"/>
      <c r="K60" s="39"/>
      <c r="L60" s="39"/>
      <c r="M60" s="39"/>
      <c r="N60" s="39"/>
      <c r="O60" s="39"/>
      <c r="P60" s="39"/>
      <c r="Q60" s="39"/>
      <c r="R60" s="39"/>
      <c r="S60" s="39"/>
      <c r="T60" s="39"/>
      <c r="U60" s="39"/>
      <c r="V60" s="53" t="s">
        <v>55</v>
      </c>
      <c r="W60" s="39"/>
      <c r="X60" s="39"/>
      <c r="Y60" s="39"/>
      <c r="Z60" s="39"/>
      <c r="AA60" s="39"/>
      <c r="AB60" s="39"/>
      <c r="AC60" s="39"/>
      <c r="AD60" s="39"/>
      <c r="AE60" s="39"/>
      <c r="AF60" s="39"/>
      <c r="AG60" s="39"/>
      <c r="AH60" s="53" t="s">
        <v>54</v>
      </c>
      <c r="AI60" s="39"/>
      <c r="AJ60" s="39"/>
      <c r="AK60" s="39"/>
      <c r="AL60" s="39"/>
      <c r="AM60" s="53" t="s">
        <v>55</v>
      </c>
      <c r="AN60" s="39"/>
      <c r="AO60" s="39"/>
      <c r="AP60" s="37"/>
      <c r="AQ60" s="37"/>
      <c r="AR60" s="40"/>
      <c r="BE60" s="35"/>
    </row>
    <row r="61" spans="1:57"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1:57"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1:57"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56</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57</v>
      </c>
      <c r="AI64" s="54"/>
      <c r="AJ64" s="54"/>
      <c r="AK64" s="54"/>
      <c r="AL64" s="54"/>
      <c r="AM64" s="54"/>
      <c r="AN64" s="54"/>
      <c r="AO64" s="54"/>
      <c r="AP64" s="37"/>
      <c r="AQ64" s="37"/>
      <c r="AR64" s="40"/>
      <c r="BE64" s="35"/>
    </row>
    <row r="65" spans="1:57"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1:57"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1:57"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1:57"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1:57"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1:57"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1:57"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1:57"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1:57"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1:57"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54</v>
      </c>
      <c r="E75" s="39"/>
      <c r="F75" s="39"/>
      <c r="G75" s="39"/>
      <c r="H75" s="39"/>
      <c r="I75" s="39"/>
      <c r="J75" s="39"/>
      <c r="K75" s="39"/>
      <c r="L75" s="39"/>
      <c r="M75" s="39"/>
      <c r="N75" s="39"/>
      <c r="O75" s="39"/>
      <c r="P75" s="39"/>
      <c r="Q75" s="39"/>
      <c r="R75" s="39"/>
      <c r="S75" s="39"/>
      <c r="T75" s="39"/>
      <c r="U75" s="39"/>
      <c r="V75" s="53" t="s">
        <v>55</v>
      </c>
      <c r="W75" s="39"/>
      <c r="X75" s="39"/>
      <c r="Y75" s="39"/>
      <c r="Z75" s="39"/>
      <c r="AA75" s="39"/>
      <c r="AB75" s="39"/>
      <c r="AC75" s="39"/>
      <c r="AD75" s="39"/>
      <c r="AE75" s="39"/>
      <c r="AF75" s="39"/>
      <c r="AG75" s="39"/>
      <c r="AH75" s="53" t="s">
        <v>54</v>
      </c>
      <c r="AI75" s="39"/>
      <c r="AJ75" s="39"/>
      <c r="AK75" s="39"/>
      <c r="AL75" s="39"/>
      <c r="AM75" s="53" t="s">
        <v>55</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91"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91" s="2" customFormat="1" ht="24.95" customHeight="1">
      <c r="A82" s="35"/>
      <c r="B82" s="36"/>
      <c r="C82" s="24" t="s">
        <v>58</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91"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1:91" s="4" customFormat="1" ht="12" customHeight="1">
      <c r="B84" s="59"/>
      <c r="C84" s="30" t="s">
        <v>13</v>
      </c>
      <c r="D84" s="60"/>
      <c r="E84" s="60"/>
      <c r="F84" s="60"/>
      <c r="G84" s="60"/>
      <c r="H84" s="60"/>
      <c r="I84" s="60"/>
      <c r="J84" s="60"/>
      <c r="K84" s="60"/>
      <c r="L84" s="60" t="str">
        <f>K5</f>
        <v>2018-097</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1:91" s="5" customFormat="1" ht="36.950000000000003" customHeight="1">
      <c r="B85" s="62"/>
      <c r="C85" s="63" t="s">
        <v>16</v>
      </c>
      <c r="D85" s="64"/>
      <c r="E85" s="64"/>
      <c r="F85" s="64"/>
      <c r="G85" s="64"/>
      <c r="H85" s="64"/>
      <c r="I85" s="64"/>
      <c r="J85" s="64"/>
      <c r="K85" s="64"/>
      <c r="L85" s="299" t="str">
        <f>K6</f>
        <v>Malešická, 3. etapa, č. akce 1000053, Praha 3</v>
      </c>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64"/>
      <c r="AQ85" s="64"/>
      <c r="AR85" s="65"/>
    </row>
    <row r="86" spans="1:91"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91" s="2" customFormat="1" ht="12" customHeight="1">
      <c r="A87" s="35"/>
      <c r="B87" s="36"/>
      <c r="C87" s="30" t="s">
        <v>20</v>
      </c>
      <c r="D87" s="37"/>
      <c r="E87" s="37"/>
      <c r="F87" s="37"/>
      <c r="G87" s="37"/>
      <c r="H87" s="37"/>
      <c r="I87" s="37"/>
      <c r="J87" s="37"/>
      <c r="K87" s="37"/>
      <c r="L87" s="66" t="str">
        <f>IF(K8="","",K8)</f>
        <v>Praha 3</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01" t="str">
        <f>IF(AN8= "","",AN8)</f>
        <v>11. 7. 2019</v>
      </c>
      <c r="AN87" s="301"/>
      <c r="AO87" s="37"/>
      <c r="AP87" s="37"/>
      <c r="AQ87" s="37"/>
      <c r="AR87" s="40"/>
      <c r="BE87" s="35"/>
    </row>
    <row r="88" spans="1:91"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91" s="2" customFormat="1" ht="15.2" customHeight="1">
      <c r="A89" s="35"/>
      <c r="B89" s="36"/>
      <c r="C89" s="30" t="s">
        <v>24</v>
      </c>
      <c r="D89" s="37"/>
      <c r="E89" s="37"/>
      <c r="F89" s="37"/>
      <c r="G89" s="37"/>
      <c r="H89" s="37"/>
      <c r="I89" s="37"/>
      <c r="J89" s="37"/>
      <c r="K89" s="37"/>
      <c r="L89" s="60" t="str">
        <f>IF(E11= "","",E11)</f>
        <v>Technická správa komunikací hl.m. Prahy, a.s.</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97" t="str">
        <f>IF(E17="","",E17)</f>
        <v>CR Project s.r.o.</v>
      </c>
      <c r="AN89" s="298"/>
      <c r="AO89" s="298"/>
      <c r="AP89" s="298"/>
      <c r="AQ89" s="37"/>
      <c r="AR89" s="40"/>
      <c r="AS89" s="291" t="s">
        <v>59</v>
      </c>
      <c r="AT89" s="292"/>
      <c r="AU89" s="68"/>
      <c r="AV89" s="68"/>
      <c r="AW89" s="68"/>
      <c r="AX89" s="68"/>
      <c r="AY89" s="68"/>
      <c r="AZ89" s="68"/>
      <c r="BA89" s="68"/>
      <c r="BB89" s="68"/>
      <c r="BC89" s="68"/>
      <c r="BD89" s="69"/>
      <c r="BE89" s="35"/>
    </row>
    <row r="90" spans="1:91" s="2" customFormat="1" ht="15.2" customHeight="1">
      <c r="A90" s="35"/>
      <c r="B90" s="36"/>
      <c r="C90" s="30" t="s">
        <v>28</v>
      </c>
      <c r="D90" s="37"/>
      <c r="E90" s="37"/>
      <c r="F90" s="37"/>
      <c r="G90" s="37"/>
      <c r="H90" s="37"/>
      <c r="I90" s="37"/>
      <c r="J90" s="37"/>
      <c r="K90" s="37"/>
      <c r="L90" s="60"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35</v>
      </c>
      <c r="AJ90" s="37"/>
      <c r="AK90" s="37"/>
      <c r="AL90" s="37"/>
      <c r="AM90" s="297" t="str">
        <f>IF(E20="","",E20)</f>
        <v>Josef Nentwich</v>
      </c>
      <c r="AN90" s="298"/>
      <c r="AO90" s="298"/>
      <c r="AP90" s="298"/>
      <c r="AQ90" s="37"/>
      <c r="AR90" s="40"/>
      <c r="AS90" s="293"/>
      <c r="AT90" s="294"/>
      <c r="AU90" s="70"/>
      <c r="AV90" s="70"/>
      <c r="AW90" s="70"/>
      <c r="AX90" s="70"/>
      <c r="AY90" s="70"/>
      <c r="AZ90" s="70"/>
      <c r="BA90" s="70"/>
      <c r="BB90" s="70"/>
      <c r="BC90" s="70"/>
      <c r="BD90" s="71"/>
      <c r="BE90" s="35"/>
    </row>
    <row r="91" spans="1:91"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95"/>
      <c r="AT91" s="296"/>
      <c r="AU91" s="72"/>
      <c r="AV91" s="72"/>
      <c r="AW91" s="72"/>
      <c r="AX91" s="72"/>
      <c r="AY91" s="72"/>
      <c r="AZ91" s="72"/>
      <c r="BA91" s="72"/>
      <c r="BB91" s="72"/>
      <c r="BC91" s="72"/>
      <c r="BD91" s="73"/>
      <c r="BE91" s="35"/>
    </row>
    <row r="92" spans="1:91" s="2" customFormat="1" ht="29.25" customHeight="1">
      <c r="A92" s="35"/>
      <c r="B92" s="36"/>
      <c r="C92" s="318" t="s">
        <v>60</v>
      </c>
      <c r="D92" s="311"/>
      <c r="E92" s="311"/>
      <c r="F92" s="311"/>
      <c r="G92" s="311"/>
      <c r="H92" s="74"/>
      <c r="I92" s="310" t="s">
        <v>61</v>
      </c>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3" t="s">
        <v>62</v>
      </c>
      <c r="AH92" s="311"/>
      <c r="AI92" s="311"/>
      <c r="AJ92" s="311"/>
      <c r="AK92" s="311"/>
      <c r="AL92" s="311"/>
      <c r="AM92" s="311"/>
      <c r="AN92" s="310" t="s">
        <v>63</v>
      </c>
      <c r="AO92" s="311"/>
      <c r="AP92" s="312"/>
      <c r="AQ92" s="75" t="s">
        <v>64</v>
      </c>
      <c r="AR92" s="40"/>
      <c r="AS92" s="76" t="s">
        <v>65</v>
      </c>
      <c r="AT92" s="77" t="s">
        <v>66</v>
      </c>
      <c r="AU92" s="77" t="s">
        <v>67</v>
      </c>
      <c r="AV92" s="77" t="s">
        <v>68</v>
      </c>
      <c r="AW92" s="77" t="s">
        <v>69</v>
      </c>
      <c r="AX92" s="77" t="s">
        <v>70</v>
      </c>
      <c r="AY92" s="77" t="s">
        <v>71</v>
      </c>
      <c r="AZ92" s="77" t="s">
        <v>72</v>
      </c>
      <c r="BA92" s="77" t="s">
        <v>73</v>
      </c>
      <c r="BB92" s="77" t="s">
        <v>74</v>
      </c>
      <c r="BC92" s="77" t="s">
        <v>75</v>
      </c>
      <c r="BD92" s="78" t="s">
        <v>76</v>
      </c>
      <c r="BE92" s="35"/>
    </row>
    <row r="93" spans="1:91"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1:91" s="6" customFormat="1" ht="32.450000000000003" customHeight="1">
      <c r="B94" s="82"/>
      <c r="C94" s="83" t="s">
        <v>77</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16">
        <f>ROUND(SUM(AG95:AG100),2)</f>
        <v>0</v>
      </c>
      <c r="AH94" s="316"/>
      <c r="AI94" s="316"/>
      <c r="AJ94" s="316"/>
      <c r="AK94" s="316"/>
      <c r="AL94" s="316"/>
      <c r="AM94" s="316"/>
      <c r="AN94" s="317">
        <f t="shared" ref="AN94:AN100" si="0">SUM(AG94,AT94)</f>
        <v>0</v>
      </c>
      <c r="AO94" s="317"/>
      <c r="AP94" s="317"/>
      <c r="AQ94" s="86" t="s">
        <v>1</v>
      </c>
      <c r="AR94" s="87"/>
      <c r="AS94" s="88">
        <f>ROUND(SUM(AS95:AS100),2)</f>
        <v>0</v>
      </c>
      <c r="AT94" s="89">
        <f t="shared" ref="AT94:AT100" si="1">ROUND(SUM(AV94:AW94),2)</f>
        <v>0</v>
      </c>
      <c r="AU94" s="90">
        <f>ROUND(SUM(AU95:AU100),5)</f>
        <v>0</v>
      </c>
      <c r="AV94" s="89">
        <f>ROUND(AZ94*L29,2)</f>
        <v>0</v>
      </c>
      <c r="AW94" s="89">
        <f>ROUND(BA94*L30,2)</f>
        <v>0</v>
      </c>
      <c r="AX94" s="89">
        <f>ROUND(BB94*L29,2)</f>
        <v>0</v>
      </c>
      <c r="AY94" s="89">
        <f>ROUND(BC94*L30,2)</f>
        <v>0</v>
      </c>
      <c r="AZ94" s="89">
        <f>ROUND(SUM(AZ95:AZ100),2)</f>
        <v>0</v>
      </c>
      <c r="BA94" s="89">
        <f>ROUND(SUM(BA95:BA100),2)</f>
        <v>0</v>
      </c>
      <c r="BB94" s="89">
        <f>ROUND(SUM(BB95:BB100),2)</f>
        <v>0</v>
      </c>
      <c r="BC94" s="89">
        <f>ROUND(SUM(BC95:BC100),2)</f>
        <v>0</v>
      </c>
      <c r="BD94" s="91">
        <f>ROUND(SUM(BD95:BD100),2)</f>
        <v>0</v>
      </c>
      <c r="BS94" s="92" t="s">
        <v>78</v>
      </c>
      <c r="BT94" s="92" t="s">
        <v>79</v>
      </c>
      <c r="BU94" s="93" t="s">
        <v>80</v>
      </c>
      <c r="BV94" s="92" t="s">
        <v>81</v>
      </c>
      <c r="BW94" s="92" t="s">
        <v>5</v>
      </c>
      <c r="BX94" s="92" t="s">
        <v>82</v>
      </c>
      <c r="CL94" s="92" t="s">
        <v>1</v>
      </c>
    </row>
    <row r="95" spans="1:91" s="7" customFormat="1" ht="27" customHeight="1">
      <c r="A95" s="94" t="s">
        <v>83</v>
      </c>
      <c r="B95" s="95"/>
      <c r="C95" s="96"/>
      <c r="D95" s="319" t="s">
        <v>84</v>
      </c>
      <c r="E95" s="319"/>
      <c r="F95" s="319"/>
      <c r="G95" s="319"/>
      <c r="H95" s="319"/>
      <c r="I95" s="97"/>
      <c r="J95" s="319" t="s">
        <v>85</v>
      </c>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4">
        <f>'SO.4.101 - Přeložka veřej...'!J30</f>
        <v>0</v>
      </c>
      <c r="AH95" s="315"/>
      <c r="AI95" s="315"/>
      <c r="AJ95" s="315"/>
      <c r="AK95" s="315"/>
      <c r="AL95" s="315"/>
      <c r="AM95" s="315"/>
      <c r="AN95" s="314">
        <f t="shared" si="0"/>
        <v>0</v>
      </c>
      <c r="AO95" s="315"/>
      <c r="AP95" s="315"/>
      <c r="AQ95" s="98" t="s">
        <v>86</v>
      </c>
      <c r="AR95" s="99"/>
      <c r="AS95" s="100">
        <v>0</v>
      </c>
      <c r="AT95" s="101">
        <f t="shared" si="1"/>
        <v>0</v>
      </c>
      <c r="AU95" s="102">
        <f>'SO.4.101 - Přeložka veřej...'!P124</f>
        <v>0</v>
      </c>
      <c r="AV95" s="101">
        <f>'SO.4.101 - Přeložka veřej...'!J33</f>
        <v>0</v>
      </c>
      <c r="AW95" s="101">
        <f>'SO.4.101 - Přeložka veřej...'!J34</f>
        <v>0</v>
      </c>
      <c r="AX95" s="101">
        <f>'SO.4.101 - Přeložka veřej...'!J35</f>
        <v>0</v>
      </c>
      <c r="AY95" s="101">
        <f>'SO.4.101 - Přeložka veřej...'!J36</f>
        <v>0</v>
      </c>
      <c r="AZ95" s="101">
        <f>'SO.4.101 - Přeložka veřej...'!F33</f>
        <v>0</v>
      </c>
      <c r="BA95" s="101">
        <f>'SO.4.101 - Přeložka veřej...'!F34</f>
        <v>0</v>
      </c>
      <c r="BB95" s="101">
        <f>'SO.4.101 - Přeložka veřej...'!F35</f>
        <v>0</v>
      </c>
      <c r="BC95" s="101">
        <f>'SO.4.101 - Přeložka veřej...'!F36</f>
        <v>0</v>
      </c>
      <c r="BD95" s="103">
        <f>'SO.4.101 - Přeložka veřej...'!F37</f>
        <v>0</v>
      </c>
      <c r="BT95" s="104" t="s">
        <v>87</v>
      </c>
      <c r="BV95" s="104" t="s">
        <v>81</v>
      </c>
      <c r="BW95" s="104" t="s">
        <v>88</v>
      </c>
      <c r="BX95" s="104" t="s">
        <v>5</v>
      </c>
      <c r="CL95" s="104" t="s">
        <v>1</v>
      </c>
      <c r="CM95" s="104" t="s">
        <v>89</v>
      </c>
    </row>
    <row r="96" spans="1:91" s="7" customFormat="1" ht="16.5" customHeight="1">
      <c r="A96" s="94" t="s">
        <v>83</v>
      </c>
      <c r="B96" s="95"/>
      <c r="C96" s="96"/>
      <c r="D96" s="319" t="s">
        <v>90</v>
      </c>
      <c r="E96" s="319"/>
      <c r="F96" s="319"/>
      <c r="G96" s="319"/>
      <c r="H96" s="319"/>
      <c r="I96" s="97"/>
      <c r="J96" s="319" t="s">
        <v>91</v>
      </c>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4">
        <f>'So.4.102 - Veřejná kanali...'!J30</f>
        <v>0</v>
      </c>
      <c r="AH96" s="315"/>
      <c r="AI96" s="315"/>
      <c r="AJ96" s="315"/>
      <c r="AK96" s="315"/>
      <c r="AL96" s="315"/>
      <c r="AM96" s="315"/>
      <c r="AN96" s="314">
        <f t="shared" si="0"/>
        <v>0</v>
      </c>
      <c r="AO96" s="315"/>
      <c r="AP96" s="315"/>
      <c r="AQ96" s="98" t="s">
        <v>86</v>
      </c>
      <c r="AR96" s="99"/>
      <c r="AS96" s="100">
        <v>0</v>
      </c>
      <c r="AT96" s="101">
        <f t="shared" si="1"/>
        <v>0</v>
      </c>
      <c r="AU96" s="102">
        <f>'So.4.102 - Veřejná kanali...'!P123</f>
        <v>0</v>
      </c>
      <c r="AV96" s="101">
        <f>'So.4.102 - Veřejná kanali...'!J33</f>
        <v>0</v>
      </c>
      <c r="AW96" s="101">
        <f>'So.4.102 - Veřejná kanali...'!J34</f>
        <v>0</v>
      </c>
      <c r="AX96" s="101">
        <f>'So.4.102 - Veřejná kanali...'!J35</f>
        <v>0</v>
      </c>
      <c r="AY96" s="101">
        <f>'So.4.102 - Veřejná kanali...'!J36</f>
        <v>0</v>
      </c>
      <c r="AZ96" s="101">
        <f>'So.4.102 - Veřejná kanali...'!F33</f>
        <v>0</v>
      </c>
      <c r="BA96" s="101">
        <f>'So.4.102 - Veřejná kanali...'!F34</f>
        <v>0</v>
      </c>
      <c r="BB96" s="101">
        <f>'So.4.102 - Veřejná kanali...'!F35</f>
        <v>0</v>
      </c>
      <c r="BC96" s="101">
        <f>'So.4.102 - Veřejná kanali...'!F36</f>
        <v>0</v>
      </c>
      <c r="BD96" s="103">
        <f>'So.4.102 - Veřejná kanali...'!F37</f>
        <v>0</v>
      </c>
      <c r="BT96" s="104" t="s">
        <v>87</v>
      </c>
      <c r="BV96" s="104" t="s">
        <v>81</v>
      </c>
      <c r="BW96" s="104" t="s">
        <v>92</v>
      </c>
      <c r="BX96" s="104" t="s">
        <v>5</v>
      </c>
      <c r="CL96" s="104" t="s">
        <v>1</v>
      </c>
      <c r="CM96" s="104" t="s">
        <v>89</v>
      </c>
    </row>
    <row r="97" spans="1:91" s="7" customFormat="1" ht="27" customHeight="1">
      <c r="A97" s="94" t="s">
        <v>83</v>
      </c>
      <c r="B97" s="95"/>
      <c r="C97" s="96"/>
      <c r="D97" s="319" t="s">
        <v>93</v>
      </c>
      <c r="E97" s="319"/>
      <c r="F97" s="319"/>
      <c r="G97" s="319"/>
      <c r="H97" s="319"/>
      <c r="I97" s="97"/>
      <c r="J97" s="319" t="s">
        <v>94</v>
      </c>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4">
        <f>'SO.4.105 - Komunikace Mal...'!J30</f>
        <v>0</v>
      </c>
      <c r="AH97" s="315"/>
      <c r="AI97" s="315"/>
      <c r="AJ97" s="315"/>
      <c r="AK97" s="315"/>
      <c r="AL97" s="315"/>
      <c r="AM97" s="315"/>
      <c r="AN97" s="314">
        <f t="shared" si="0"/>
        <v>0</v>
      </c>
      <c r="AO97" s="315"/>
      <c r="AP97" s="315"/>
      <c r="AQ97" s="98" t="s">
        <v>86</v>
      </c>
      <c r="AR97" s="99"/>
      <c r="AS97" s="100">
        <v>0</v>
      </c>
      <c r="AT97" s="101">
        <f t="shared" si="1"/>
        <v>0</v>
      </c>
      <c r="AU97" s="102">
        <f>'SO.4.105 - Komunikace Mal...'!P148</f>
        <v>0</v>
      </c>
      <c r="AV97" s="101">
        <f>'SO.4.105 - Komunikace Mal...'!J33</f>
        <v>0</v>
      </c>
      <c r="AW97" s="101">
        <f>'SO.4.105 - Komunikace Mal...'!J34</f>
        <v>0</v>
      </c>
      <c r="AX97" s="101">
        <f>'SO.4.105 - Komunikace Mal...'!J35</f>
        <v>0</v>
      </c>
      <c r="AY97" s="101">
        <f>'SO.4.105 - Komunikace Mal...'!J36</f>
        <v>0</v>
      </c>
      <c r="AZ97" s="101">
        <f>'SO.4.105 - Komunikace Mal...'!F33</f>
        <v>0</v>
      </c>
      <c r="BA97" s="101">
        <f>'SO.4.105 - Komunikace Mal...'!F34</f>
        <v>0</v>
      </c>
      <c r="BB97" s="101">
        <f>'SO.4.105 - Komunikace Mal...'!F35</f>
        <v>0</v>
      </c>
      <c r="BC97" s="101">
        <f>'SO.4.105 - Komunikace Mal...'!F36</f>
        <v>0</v>
      </c>
      <c r="BD97" s="103">
        <f>'SO.4.105 - Komunikace Mal...'!F37</f>
        <v>0</v>
      </c>
      <c r="BT97" s="104" t="s">
        <v>87</v>
      </c>
      <c r="BV97" s="104" t="s">
        <v>81</v>
      </c>
      <c r="BW97" s="104" t="s">
        <v>95</v>
      </c>
      <c r="BX97" s="104" t="s">
        <v>5</v>
      </c>
      <c r="CL97" s="104" t="s">
        <v>1</v>
      </c>
      <c r="CM97" s="104" t="s">
        <v>89</v>
      </c>
    </row>
    <row r="98" spans="1:91" s="7" customFormat="1" ht="27" customHeight="1">
      <c r="A98" s="94" t="s">
        <v>83</v>
      </c>
      <c r="B98" s="95"/>
      <c r="C98" s="96"/>
      <c r="D98" s="319" t="s">
        <v>96</v>
      </c>
      <c r="E98" s="319"/>
      <c r="F98" s="319"/>
      <c r="G98" s="319"/>
      <c r="H98" s="319"/>
      <c r="I98" s="97"/>
      <c r="J98" s="319" t="s">
        <v>97</v>
      </c>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4">
        <f>'SO.10.107 - Zeleň a mobiliář'!J30</f>
        <v>0</v>
      </c>
      <c r="AH98" s="315"/>
      <c r="AI98" s="315"/>
      <c r="AJ98" s="315"/>
      <c r="AK98" s="315"/>
      <c r="AL98" s="315"/>
      <c r="AM98" s="315"/>
      <c r="AN98" s="314">
        <f t="shared" si="0"/>
        <v>0</v>
      </c>
      <c r="AO98" s="315"/>
      <c r="AP98" s="315"/>
      <c r="AQ98" s="98" t="s">
        <v>86</v>
      </c>
      <c r="AR98" s="99"/>
      <c r="AS98" s="100">
        <v>0</v>
      </c>
      <c r="AT98" s="101">
        <f t="shared" si="1"/>
        <v>0</v>
      </c>
      <c r="AU98" s="102">
        <f>'SO.10.107 - Zeleň a mobiliář'!P126</f>
        <v>0</v>
      </c>
      <c r="AV98" s="101">
        <f>'SO.10.107 - Zeleň a mobiliář'!J33</f>
        <v>0</v>
      </c>
      <c r="AW98" s="101">
        <f>'SO.10.107 - Zeleň a mobiliář'!J34</f>
        <v>0</v>
      </c>
      <c r="AX98" s="101">
        <f>'SO.10.107 - Zeleň a mobiliář'!J35</f>
        <v>0</v>
      </c>
      <c r="AY98" s="101">
        <f>'SO.10.107 - Zeleň a mobiliář'!J36</f>
        <v>0</v>
      </c>
      <c r="AZ98" s="101">
        <f>'SO.10.107 - Zeleň a mobiliář'!F33</f>
        <v>0</v>
      </c>
      <c r="BA98" s="101">
        <f>'SO.10.107 - Zeleň a mobiliář'!F34</f>
        <v>0</v>
      </c>
      <c r="BB98" s="101">
        <f>'SO.10.107 - Zeleň a mobiliář'!F35</f>
        <v>0</v>
      </c>
      <c r="BC98" s="101">
        <f>'SO.10.107 - Zeleň a mobiliář'!F36</f>
        <v>0</v>
      </c>
      <c r="BD98" s="103">
        <f>'SO.10.107 - Zeleň a mobiliář'!F37</f>
        <v>0</v>
      </c>
      <c r="BT98" s="104" t="s">
        <v>87</v>
      </c>
      <c r="BV98" s="104" t="s">
        <v>81</v>
      </c>
      <c r="BW98" s="104" t="s">
        <v>98</v>
      </c>
      <c r="BX98" s="104" t="s">
        <v>5</v>
      </c>
      <c r="CL98" s="104" t="s">
        <v>1</v>
      </c>
      <c r="CM98" s="104" t="s">
        <v>89</v>
      </c>
    </row>
    <row r="99" spans="1:91" s="7" customFormat="1" ht="16.5" customHeight="1">
      <c r="A99" s="94" t="s">
        <v>83</v>
      </c>
      <c r="B99" s="95"/>
      <c r="C99" s="96"/>
      <c r="D99" s="319" t="s">
        <v>99</v>
      </c>
      <c r="E99" s="319"/>
      <c r="F99" s="319"/>
      <c r="G99" s="319"/>
      <c r="H99" s="319"/>
      <c r="I99" s="97"/>
      <c r="J99" s="319" t="s">
        <v>100</v>
      </c>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4">
        <f>'SO.180 - Dopravně-inženýr...'!J30</f>
        <v>0</v>
      </c>
      <c r="AH99" s="315"/>
      <c r="AI99" s="315"/>
      <c r="AJ99" s="315"/>
      <c r="AK99" s="315"/>
      <c r="AL99" s="315"/>
      <c r="AM99" s="315"/>
      <c r="AN99" s="314">
        <f t="shared" si="0"/>
        <v>0</v>
      </c>
      <c r="AO99" s="315"/>
      <c r="AP99" s="315"/>
      <c r="AQ99" s="98" t="s">
        <v>86</v>
      </c>
      <c r="AR99" s="99"/>
      <c r="AS99" s="100">
        <v>0</v>
      </c>
      <c r="AT99" s="101">
        <f t="shared" si="1"/>
        <v>0</v>
      </c>
      <c r="AU99" s="102">
        <f>'SO.180 - Dopravně-inženýr...'!P118</f>
        <v>0</v>
      </c>
      <c r="AV99" s="101">
        <f>'SO.180 - Dopravně-inženýr...'!J33</f>
        <v>0</v>
      </c>
      <c r="AW99" s="101">
        <f>'SO.180 - Dopravně-inženýr...'!J34</f>
        <v>0</v>
      </c>
      <c r="AX99" s="101">
        <f>'SO.180 - Dopravně-inženýr...'!J35</f>
        <v>0</v>
      </c>
      <c r="AY99" s="101">
        <f>'SO.180 - Dopravně-inženýr...'!J36</f>
        <v>0</v>
      </c>
      <c r="AZ99" s="101">
        <f>'SO.180 - Dopravně-inženýr...'!F33</f>
        <v>0</v>
      </c>
      <c r="BA99" s="101">
        <f>'SO.180 - Dopravně-inženýr...'!F34</f>
        <v>0</v>
      </c>
      <c r="BB99" s="101">
        <f>'SO.180 - Dopravně-inženýr...'!F35</f>
        <v>0</v>
      </c>
      <c r="BC99" s="101">
        <f>'SO.180 - Dopravně-inženýr...'!F36</f>
        <v>0</v>
      </c>
      <c r="BD99" s="103">
        <f>'SO.180 - Dopravně-inženýr...'!F37</f>
        <v>0</v>
      </c>
      <c r="BT99" s="104" t="s">
        <v>87</v>
      </c>
      <c r="BV99" s="104" t="s">
        <v>81</v>
      </c>
      <c r="BW99" s="104" t="s">
        <v>101</v>
      </c>
      <c r="BX99" s="104" t="s">
        <v>5</v>
      </c>
      <c r="CL99" s="104" t="s">
        <v>1</v>
      </c>
      <c r="CM99" s="104" t="s">
        <v>89</v>
      </c>
    </row>
    <row r="100" spans="1:91" s="7" customFormat="1" ht="16.5" customHeight="1">
      <c r="A100" s="94" t="s">
        <v>83</v>
      </c>
      <c r="B100" s="95"/>
      <c r="C100" s="96"/>
      <c r="D100" s="319" t="s">
        <v>102</v>
      </c>
      <c r="E100" s="319"/>
      <c r="F100" s="319"/>
      <c r="G100" s="319"/>
      <c r="H100" s="319"/>
      <c r="I100" s="97"/>
      <c r="J100" s="319" t="s">
        <v>103</v>
      </c>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4">
        <f>'VRN - Vedlejší rozpočtové...'!J30</f>
        <v>0</v>
      </c>
      <c r="AH100" s="315"/>
      <c r="AI100" s="315"/>
      <c r="AJ100" s="315"/>
      <c r="AK100" s="315"/>
      <c r="AL100" s="315"/>
      <c r="AM100" s="315"/>
      <c r="AN100" s="314">
        <f t="shared" si="0"/>
        <v>0</v>
      </c>
      <c r="AO100" s="315"/>
      <c r="AP100" s="315"/>
      <c r="AQ100" s="98" t="s">
        <v>104</v>
      </c>
      <c r="AR100" s="99"/>
      <c r="AS100" s="105">
        <v>0</v>
      </c>
      <c r="AT100" s="106">
        <f t="shared" si="1"/>
        <v>0</v>
      </c>
      <c r="AU100" s="107">
        <f>'VRN - Vedlejší rozpočtové...'!P119</f>
        <v>0</v>
      </c>
      <c r="AV100" s="106">
        <f>'VRN - Vedlejší rozpočtové...'!J33</f>
        <v>0</v>
      </c>
      <c r="AW100" s="106">
        <f>'VRN - Vedlejší rozpočtové...'!J34</f>
        <v>0</v>
      </c>
      <c r="AX100" s="106">
        <f>'VRN - Vedlejší rozpočtové...'!J35</f>
        <v>0</v>
      </c>
      <c r="AY100" s="106">
        <f>'VRN - Vedlejší rozpočtové...'!J36</f>
        <v>0</v>
      </c>
      <c r="AZ100" s="106">
        <f>'VRN - Vedlejší rozpočtové...'!F33</f>
        <v>0</v>
      </c>
      <c r="BA100" s="106">
        <f>'VRN - Vedlejší rozpočtové...'!F34</f>
        <v>0</v>
      </c>
      <c r="BB100" s="106">
        <f>'VRN - Vedlejší rozpočtové...'!F35</f>
        <v>0</v>
      </c>
      <c r="BC100" s="106">
        <f>'VRN - Vedlejší rozpočtové...'!F36</f>
        <v>0</v>
      </c>
      <c r="BD100" s="108">
        <f>'VRN - Vedlejší rozpočtové...'!F37</f>
        <v>0</v>
      </c>
      <c r="BT100" s="104" t="s">
        <v>87</v>
      </c>
      <c r="BV100" s="104" t="s">
        <v>81</v>
      </c>
      <c r="BW100" s="104" t="s">
        <v>105</v>
      </c>
      <c r="BX100" s="104" t="s">
        <v>5</v>
      </c>
      <c r="CL100" s="104" t="s">
        <v>1</v>
      </c>
      <c r="CM100" s="104" t="s">
        <v>89</v>
      </c>
    </row>
    <row r="101" spans="1:91" s="2" customFormat="1" ht="30" customHeight="1">
      <c r="A101" s="35"/>
      <c r="B101" s="36"/>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40"/>
      <c r="AS101" s="35"/>
      <c r="AT101" s="35"/>
      <c r="AU101" s="35"/>
      <c r="AV101" s="35"/>
      <c r="AW101" s="35"/>
      <c r="AX101" s="35"/>
      <c r="AY101" s="35"/>
      <c r="AZ101" s="35"/>
      <c r="BA101" s="35"/>
      <c r="BB101" s="35"/>
      <c r="BC101" s="35"/>
      <c r="BD101" s="35"/>
      <c r="BE101" s="35"/>
    </row>
    <row r="102" spans="1:91" s="2" customFormat="1" ht="6.95" customHeight="1">
      <c r="A102" s="35"/>
      <c r="B102" s="55"/>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40"/>
      <c r="AS102" s="35"/>
      <c r="AT102" s="35"/>
      <c r="AU102" s="35"/>
      <c r="AV102" s="35"/>
      <c r="AW102" s="35"/>
      <c r="AX102" s="35"/>
      <c r="AY102" s="35"/>
      <c r="AZ102" s="35"/>
      <c r="BA102" s="35"/>
      <c r="BB102" s="35"/>
      <c r="BC102" s="35"/>
      <c r="BD102" s="35"/>
      <c r="BE102" s="35"/>
    </row>
  </sheetData>
  <sheetProtection algorithmName="SHA-512" hashValue="PDA7hLHxiTg74jfjttfaB3JvGXozY4BtQ0atHjOhT+8tknVcIlDt7/NxK29nrsCA+uYck1S+eoVab/eaZ/t7/w==" saltValue="6+iQY2tLwx0pQObEpaF46/TH/s7JXuzAHMsSuDIGXu7dM2T50t+UzrR/i24WCWughzSw/fCpwZlsS+97wxiVNA==" spinCount="100000" sheet="1" objects="1" scenarios="1" formatColumns="0" formatRows="0"/>
  <mergeCells count="62">
    <mergeCell ref="D99:H99"/>
    <mergeCell ref="J99:AF99"/>
    <mergeCell ref="D100:H100"/>
    <mergeCell ref="J100:AF100"/>
    <mergeCell ref="D96:H96"/>
    <mergeCell ref="J96:AF96"/>
    <mergeCell ref="D97:H97"/>
    <mergeCell ref="J97:AF97"/>
    <mergeCell ref="D98:H98"/>
    <mergeCell ref="J98:AF98"/>
    <mergeCell ref="AG94:AM94"/>
    <mergeCell ref="AN94:AP94"/>
    <mergeCell ref="C92:G92"/>
    <mergeCell ref="I92:AF92"/>
    <mergeCell ref="D95:H95"/>
    <mergeCell ref="J95:AF95"/>
    <mergeCell ref="AN98:AP98"/>
    <mergeCell ref="AG98:AM98"/>
    <mergeCell ref="AN99:AP99"/>
    <mergeCell ref="AG99:AM99"/>
    <mergeCell ref="AN100:AP100"/>
    <mergeCell ref="AG100:AM100"/>
    <mergeCell ref="AN95:AP95"/>
    <mergeCell ref="AG95:AM95"/>
    <mergeCell ref="AN96:AP96"/>
    <mergeCell ref="AG96:AM96"/>
    <mergeCell ref="AN97:AP97"/>
    <mergeCell ref="AG97:AM97"/>
    <mergeCell ref="L30:P30"/>
    <mergeCell ref="L31:P31"/>
    <mergeCell ref="L32:P32"/>
    <mergeCell ref="L33:P33"/>
    <mergeCell ref="AN92:AP92"/>
    <mergeCell ref="AG92:AM92"/>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SO.4.101 - Přeložka veřej...'!C2" display="/" xr:uid="{00000000-0004-0000-0000-000000000000}"/>
    <hyperlink ref="A96" location="'So.4.102 - Veřejná kanali...'!C2" display="/" xr:uid="{00000000-0004-0000-0000-000001000000}"/>
    <hyperlink ref="A97" location="'SO.4.105 - Komunikace Mal...'!C2" display="/" xr:uid="{00000000-0004-0000-0000-000002000000}"/>
    <hyperlink ref="A98" location="'SO.10.107 - Zeleň a mobiliář'!C2" display="/" xr:uid="{00000000-0004-0000-0000-000003000000}"/>
    <hyperlink ref="A99" location="'SO.180 - Dopravně-inženýr...'!C2" display="/" xr:uid="{00000000-0004-0000-0000-000004000000}"/>
    <hyperlink ref="A100" location="'VRN - Vedlejší rozpočtové...'!C2" display="/" xr:uid="{00000000-0004-0000-0000-000005000000}"/>
  </hyperlinks>
  <pageMargins left="0.39370078740157483" right="0.39370078740157483" top="0.39370078740157483" bottom="0.39370078740157483" header="0" footer="0"/>
  <pageSetup paperSize="9" scale="75" fitToHeight="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19"/>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9"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9"/>
      <c r="L2" s="290"/>
      <c r="M2" s="290"/>
      <c r="N2" s="290"/>
      <c r="O2" s="290"/>
      <c r="P2" s="290"/>
      <c r="Q2" s="290"/>
      <c r="R2" s="290"/>
      <c r="S2" s="290"/>
      <c r="T2" s="290"/>
      <c r="U2" s="290"/>
      <c r="V2" s="290"/>
      <c r="AT2" s="18" t="s">
        <v>88</v>
      </c>
    </row>
    <row r="3" spans="1:46" s="1" customFormat="1" ht="6.95" customHeight="1">
      <c r="B3" s="110"/>
      <c r="C3" s="111"/>
      <c r="D3" s="111"/>
      <c r="E3" s="111"/>
      <c r="F3" s="111"/>
      <c r="G3" s="111"/>
      <c r="H3" s="111"/>
      <c r="I3" s="112"/>
      <c r="J3" s="111"/>
      <c r="K3" s="111"/>
      <c r="L3" s="21"/>
      <c r="AT3" s="18" t="s">
        <v>89</v>
      </c>
    </row>
    <row r="4" spans="1:46" s="1" customFormat="1" ht="24.95" customHeight="1">
      <c r="B4" s="21"/>
      <c r="D4" s="113" t="s">
        <v>106</v>
      </c>
      <c r="I4" s="109"/>
      <c r="L4" s="21"/>
      <c r="M4" s="114" t="s">
        <v>10</v>
      </c>
      <c r="AT4" s="18" t="s">
        <v>4</v>
      </c>
    </row>
    <row r="5" spans="1:46" s="1" customFormat="1" ht="6.95" customHeight="1">
      <c r="B5" s="21"/>
      <c r="I5" s="109"/>
      <c r="L5" s="21"/>
    </row>
    <row r="6" spans="1:46" s="1" customFormat="1" ht="12" customHeight="1">
      <c r="B6" s="21"/>
      <c r="D6" s="115" t="s">
        <v>16</v>
      </c>
      <c r="I6" s="109"/>
      <c r="L6" s="21"/>
    </row>
    <row r="7" spans="1:46" s="1" customFormat="1" ht="16.5" customHeight="1">
      <c r="B7" s="21"/>
      <c r="E7" s="320" t="str">
        <f>'Rekapitulace stavby'!K6</f>
        <v>Malešická, 3. etapa, č. akce 1000053, Praha 3</v>
      </c>
      <c r="F7" s="321"/>
      <c r="G7" s="321"/>
      <c r="H7" s="321"/>
      <c r="I7" s="109"/>
      <c r="L7" s="21"/>
    </row>
    <row r="8" spans="1:46" s="2" customFormat="1" ht="12" customHeight="1">
      <c r="A8" s="35"/>
      <c r="B8" s="40"/>
      <c r="C8" s="35"/>
      <c r="D8" s="115" t="s">
        <v>107</v>
      </c>
      <c r="E8" s="35"/>
      <c r="F8" s="35"/>
      <c r="G8" s="35"/>
      <c r="H8" s="35"/>
      <c r="I8" s="116"/>
      <c r="J8" s="35"/>
      <c r="K8" s="35"/>
      <c r="L8" s="52"/>
      <c r="S8" s="35"/>
      <c r="T8" s="35"/>
      <c r="U8" s="35"/>
      <c r="V8" s="35"/>
      <c r="W8" s="35"/>
      <c r="X8" s="35"/>
      <c r="Y8" s="35"/>
      <c r="Z8" s="35"/>
      <c r="AA8" s="35"/>
      <c r="AB8" s="35"/>
      <c r="AC8" s="35"/>
      <c r="AD8" s="35"/>
      <c r="AE8" s="35"/>
    </row>
    <row r="9" spans="1:46" s="2" customFormat="1" ht="16.5" customHeight="1">
      <c r="A9" s="35"/>
      <c r="B9" s="40"/>
      <c r="C9" s="35"/>
      <c r="D9" s="35"/>
      <c r="E9" s="322" t="s">
        <v>108</v>
      </c>
      <c r="F9" s="323"/>
      <c r="G9" s="323"/>
      <c r="H9" s="323"/>
      <c r="I9" s="116"/>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5" t="s">
        <v>20</v>
      </c>
      <c r="E12" s="35"/>
      <c r="F12" s="117" t="s">
        <v>21</v>
      </c>
      <c r="G12" s="35"/>
      <c r="H12" s="35"/>
      <c r="I12" s="118" t="s">
        <v>22</v>
      </c>
      <c r="J12" s="119" t="str">
        <f>'Rekapitulace stavby'!AN8</f>
        <v>11. 7. 2019</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5" t="s">
        <v>24</v>
      </c>
      <c r="E14" s="35"/>
      <c r="F14" s="35"/>
      <c r="G14" s="35"/>
      <c r="H14" s="35"/>
      <c r="I14" s="118" t="s">
        <v>25</v>
      </c>
      <c r="J14" s="117"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7" t="s">
        <v>26</v>
      </c>
      <c r="F15" s="35"/>
      <c r="G15" s="35"/>
      <c r="H15" s="35"/>
      <c r="I15" s="118" t="s">
        <v>27</v>
      </c>
      <c r="J15" s="117"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28</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4" t="str">
        <f>'Rekapitulace stavby'!E14</f>
        <v>Vyplň údaj</v>
      </c>
      <c r="F18" s="325"/>
      <c r="G18" s="325"/>
      <c r="H18" s="325"/>
      <c r="I18" s="118"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30</v>
      </c>
      <c r="E20" s="35"/>
      <c r="F20" s="35"/>
      <c r="G20" s="35"/>
      <c r="H20" s="35"/>
      <c r="I20" s="118" t="s">
        <v>25</v>
      </c>
      <c r="J20" s="117" t="str">
        <f>IF('Rekapitulace stavby'!AN16="","",'Rekapitulace stavby'!AN16)</f>
        <v>27086135</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tr">
        <f>IF('Rekapitulace stavby'!E17="","",'Rekapitulace stavby'!E17)</f>
        <v>CR Project s.r.o.</v>
      </c>
      <c r="F21" s="35"/>
      <c r="G21" s="35"/>
      <c r="H21" s="35"/>
      <c r="I21" s="118" t="s">
        <v>27</v>
      </c>
      <c r="J21" s="117" t="str">
        <f>IF('Rekapitulace stavby'!AN17="","",'Rekapitulace stavby'!AN17)</f>
        <v>CZ27086135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35</v>
      </c>
      <c r="E23" s="35"/>
      <c r="F23" s="35"/>
      <c r="G23" s="35"/>
      <c r="H23" s="35"/>
      <c r="I23" s="118" t="s">
        <v>25</v>
      </c>
      <c r="J23" s="117"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stavby'!E20="","",'Rekapitulace stavby'!E20)</f>
        <v>Josef Nentwich</v>
      </c>
      <c r="F24" s="35"/>
      <c r="G24" s="35"/>
      <c r="H24" s="35"/>
      <c r="I24" s="118" t="s">
        <v>27</v>
      </c>
      <c r="J24" s="117"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6" t="s">
        <v>1</v>
      </c>
      <c r="F27" s="326"/>
      <c r="G27" s="326"/>
      <c r="H27" s="326"/>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116"/>
      <c r="J30" s="127">
        <f>ROUND(J124,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9"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43</v>
      </c>
      <c r="E33" s="115" t="s">
        <v>44</v>
      </c>
      <c r="F33" s="131">
        <f>ROUND((SUM(BE124:BE318)),  2)</f>
        <v>0</v>
      </c>
      <c r="G33" s="35"/>
      <c r="H33" s="35"/>
      <c r="I33" s="132">
        <v>0.21</v>
      </c>
      <c r="J33" s="131">
        <f>ROUND(((SUM(BE124:BE318))*I33),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45</v>
      </c>
      <c r="F34" s="131">
        <f>ROUND((SUM(BF124:BF318)),  2)</f>
        <v>0</v>
      </c>
      <c r="G34" s="35"/>
      <c r="H34" s="35"/>
      <c r="I34" s="132">
        <v>0.15</v>
      </c>
      <c r="J34" s="131">
        <f>ROUND(((SUM(BF124:BF318))*I34),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5" t="s">
        <v>46</v>
      </c>
      <c r="F35" s="131">
        <f>ROUND((SUM(BG124:BG318)),  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5" t="s">
        <v>47</v>
      </c>
      <c r="F36" s="131">
        <f>ROUND((SUM(BH124:BH318)),  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5" t="s">
        <v>48</v>
      </c>
      <c r="F37" s="131">
        <f>ROUND((SUM(BI124:BI318)),  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49</v>
      </c>
      <c r="E39" s="135"/>
      <c r="F39" s="135"/>
      <c r="G39" s="136" t="s">
        <v>50</v>
      </c>
      <c r="H39" s="137" t="s">
        <v>51</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1:31" s="1" customFormat="1" ht="14.45" customHeight="1">
      <c r="B41" s="21"/>
      <c r="I41" s="109"/>
      <c r="L41" s="21"/>
    </row>
    <row r="42" spans="1:31" s="1" customFormat="1" ht="14.45" customHeight="1">
      <c r="B42" s="21"/>
      <c r="I42" s="109"/>
      <c r="L42" s="21"/>
    </row>
    <row r="43" spans="1:31" s="1" customFormat="1" ht="14.45" customHeight="1">
      <c r="B43" s="21"/>
      <c r="I43" s="109"/>
      <c r="L43" s="21"/>
    </row>
    <row r="44" spans="1:31" s="1" customFormat="1" ht="14.45" customHeight="1">
      <c r="B44" s="21"/>
      <c r="I44" s="109"/>
      <c r="L44" s="21"/>
    </row>
    <row r="45" spans="1:31" s="1" customFormat="1" ht="14.45" customHeight="1">
      <c r="B45" s="21"/>
      <c r="I45" s="109"/>
      <c r="L45" s="21"/>
    </row>
    <row r="46" spans="1:31" s="1" customFormat="1" ht="14.45" customHeight="1">
      <c r="B46" s="21"/>
      <c r="I46" s="109"/>
      <c r="L46" s="21"/>
    </row>
    <row r="47" spans="1:31" s="1" customFormat="1" ht="14.45" customHeight="1">
      <c r="B47" s="21"/>
      <c r="I47" s="109"/>
      <c r="L47" s="21"/>
    </row>
    <row r="48" spans="1:31" s="1" customFormat="1" ht="14.45" customHeight="1">
      <c r="B48" s="21"/>
      <c r="I48" s="109"/>
      <c r="L48" s="21"/>
    </row>
    <row r="49" spans="1:31" s="1" customFormat="1" ht="14.45" customHeight="1">
      <c r="B49" s="21"/>
      <c r="I49" s="109"/>
      <c r="L49" s="21"/>
    </row>
    <row r="50" spans="1:31" s="2" customFormat="1" ht="14.45" customHeight="1">
      <c r="B50" s="52"/>
      <c r="D50" s="141" t="s">
        <v>52</v>
      </c>
      <c r="E50" s="142"/>
      <c r="F50" s="142"/>
      <c r="G50" s="141" t="s">
        <v>53</v>
      </c>
      <c r="H50" s="142"/>
      <c r="I50" s="143"/>
      <c r="J50" s="142"/>
      <c r="K50" s="142"/>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4" t="s">
        <v>54</v>
      </c>
      <c r="E61" s="145"/>
      <c r="F61" s="146" t="s">
        <v>55</v>
      </c>
      <c r="G61" s="144" t="s">
        <v>54</v>
      </c>
      <c r="H61" s="145"/>
      <c r="I61" s="147"/>
      <c r="J61" s="148" t="s">
        <v>55</v>
      </c>
      <c r="K61" s="145"/>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41" t="s">
        <v>56</v>
      </c>
      <c r="E65" s="149"/>
      <c r="F65" s="149"/>
      <c r="G65" s="141" t="s">
        <v>57</v>
      </c>
      <c r="H65" s="149"/>
      <c r="I65" s="150"/>
      <c r="J65" s="149"/>
      <c r="K65" s="14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4" t="s">
        <v>54</v>
      </c>
      <c r="E76" s="145"/>
      <c r="F76" s="146" t="s">
        <v>55</v>
      </c>
      <c r="G76" s="144" t="s">
        <v>54</v>
      </c>
      <c r="H76" s="145"/>
      <c r="I76" s="147"/>
      <c r="J76" s="148" t="s">
        <v>55</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47"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47" s="2" customFormat="1" ht="24.95" customHeight="1">
      <c r="A82" s="35"/>
      <c r="B82" s="36"/>
      <c r="C82" s="24" t="s">
        <v>109</v>
      </c>
      <c r="D82" s="37"/>
      <c r="E82" s="37"/>
      <c r="F82" s="37"/>
      <c r="G82" s="37"/>
      <c r="H82" s="37"/>
      <c r="I82" s="116"/>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7" t="str">
        <f>E7</f>
        <v>Malešická, 3. etapa, č. akce 1000053, Praha 3</v>
      </c>
      <c r="F85" s="328"/>
      <c r="G85" s="328"/>
      <c r="H85" s="328"/>
      <c r="I85" s="116"/>
      <c r="J85" s="37"/>
      <c r="K85" s="37"/>
      <c r="L85" s="52"/>
      <c r="S85" s="35"/>
      <c r="T85" s="35"/>
      <c r="U85" s="35"/>
      <c r="V85" s="35"/>
      <c r="W85" s="35"/>
      <c r="X85" s="35"/>
      <c r="Y85" s="35"/>
      <c r="Z85" s="35"/>
      <c r="AA85" s="35"/>
      <c r="AB85" s="35"/>
      <c r="AC85" s="35"/>
      <c r="AD85" s="35"/>
      <c r="AE85" s="35"/>
    </row>
    <row r="86" spans="1:47" s="2" customFormat="1" ht="12" customHeight="1">
      <c r="A86" s="35"/>
      <c r="B86" s="36"/>
      <c r="C86" s="30" t="s">
        <v>107</v>
      </c>
      <c r="D86" s="37"/>
      <c r="E86" s="37"/>
      <c r="F86" s="37"/>
      <c r="G86" s="37"/>
      <c r="H86" s="37"/>
      <c r="I86" s="116"/>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99" t="str">
        <f>E9</f>
        <v>SO.4.101 - Přeložka veřejného vodovodu</v>
      </c>
      <c r="F87" s="329"/>
      <c r="G87" s="329"/>
      <c r="H87" s="329"/>
      <c r="I87" s="116"/>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Praha 3</v>
      </c>
      <c r="G89" s="37"/>
      <c r="H89" s="37"/>
      <c r="I89" s="118" t="s">
        <v>22</v>
      </c>
      <c r="J89" s="67" t="str">
        <f>IF(J12="","",J12)</f>
        <v>11. 7. 2019</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Technická správa komunikací hl.m. Prahy, a.s.</v>
      </c>
      <c r="G91" s="37"/>
      <c r="H91" s="37"/>
      <c r="I91" s="118" t="s">
        <v>30</v>
      </c>
      <c r="J91" s="33" t="str">
        <f>E21</f>
        <v>CR Project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118" t="s">
        <v>35</v>
      </c>
      <c r="J92" s="33" t="str">
        <f>E24</f>
        <v>Josef Nentwich</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47" s="2" customFormat="1" ht="29.25" customHeight="1">
      <c r="A94" s="35"/>
      <c r="B94" s="36"/>
      <c r="C94" s="157" t="s">
        <v>110</v>
      </c>
      <c r="D94" s="158"/>
      <c r="E94" s="158"/>
      <c r="F94" s="158"/>
      <c r="G94" s="158"/>
      <c r="H94" s="158"/>
      <c r="I94" s="159"/>
      <c r="J94" s="160" t="s">
        <v>111</v>
      </c>
      <c r="K94" s="158"/>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112</v>
      </c>
      <c r="D96" s="37"/>
      <c r="E96" s="37"/>
      <c r="F96" s="37"/>
      <c r="G96" s="37"/>
      <c r="H96" s="37"/>
      <c r="I96" s="116"/>
      <c r="J96" s="85">
        <f>J124</f>
        <v>0</v>
      </c>
      <c r="K96" s="37"/>
      <c r="L96" s="52"/>
      <c r="S96" s="35"/>
      <c r="T96" s="35"/>
      <c r="U96" s="35"/>
      <c r="V96" s="35"/>
      <c r="W96" s="35"/>
      <c r="X96" s="35"/>
      <c r="Y96" s="35"/>
      <c r="Z96" s="35"/>
      <c r="AA96" s="35"/>
      <c r="AB96" s="35"/>
      <c r="AC96" s="35"/>
      <c r="AD96" s="35"/>
      <c r="AE96" s="35"/>
      <c r="AU96" s="18" t="s">
        <v>113</v>
      </c>
    </row>
    <row r="97" spans="1:31" s="9" customFormat="1" ht="24.95" customHeight="1">
      <c r="B97" s="162"/>
      <c r="C97" s="163"/>
      <c r="D97" s="164" t="s">
        <v>114</v>
      </c>
      <c r="E97" s="165"/>
      <c r="F97" s="165"/>
      <c r="G97" s="165"/>
      <c r="H97" s="165"/>
      <c r="I97" s="166"/>
      <c r="J97" s="167">
        <f>J125</f>
        <v>0</v>
      </c>
      <c r="K97" s="163"/>
      <c r="L97" s="168"/>
    </row>
    <row r="98" spans="1:31" s="10" customFormat="1" ht="19.899999999999999" customHeight="1">
      <c r="B98" s="169"/>
      <c r="C98" s="170"/>
      <c r="D98" s="171" t="s">
        <v>115</v>
      </c>
      <c r="E98" s="172"/>
      <c r="F98" s="172"/>
      <c r="G98" s="172"/>
      <c r="H98" s="172"/>
      <c r="I98" s="173"/>
      <c r="J98" s="174">
        <f>J126</f>
        <v>0</v>
      </c>
      <c r="K98" s="170"/>
      <c r="L98" s="175"/>
    </row>
    <row r="99" spans="1:31" s="10" customFormat="1" ht="19.899999999999999" customHeight="1">
      <c r="B99" s="169"/>
      <c r="C99" s="170"/>
      <c r="D99" s="171" t="s">
        <v>116</v>
      </c>
      <c r="E99" s="172"/>
      <c r="F99" s="172"/>
      <c r="G99" s="172"/>
      <c r="H99" s="172"/>
      <c r="I99" s="173"/>
      <c r="J99" s="174">
        <f>J196</f>
        <v>0</v>
      </c>
      <c r="K99" s="170"/>
      <c r="L99" s="175"/>
    </row>
    <row r="100" spans="1:31" s="10" customFormat="1" ht="19.899999999999999" customHeight="1">
      <c r="B100" s="169"/>
      <c r="C100" s="170"/>
      <c r="D100" s="171" t="s">
        <v>117</v>
      </c>
      <c r="E100" s="172"/>
      <c r="F100" s="172"/>
      <c r="G100" s="172"/>
      <c r="H100" s="172"/>
      <c r="I100" s="173"/>
      <c r="J100" s="174">
        <f>J206</f>
        <v>0</v>
      </c>
      <c r="K100" s="170"/>
      <c r="L100" s="175"/>
    </row>
    <row r="101" spans="1:31" s="10" customFormat="1" ht="19.899999999999999" customHeight="1">
      <c r="B101" s="169"/>
      <c r="C101" s="170"/>
      <c r="D101" s="171" t="s">
        <v>118</v>
      </c>
      <c r="E101" s="172"/>
      <c r="F101" s="172"/>
      <c r="G101" s="172"/>
      <c r="H101" s="172"/>
      <c r="I101" s="173"/>
      <c r="J101" s="174">
        <f>J212</f>
        <v>0</v>
      </c>
      <c r="K101" s="170"/>
      <c r="L101" s="175"/>
    </row>
    <row r="102" spans="1:31" s="10" customFormat="1" ht="19.899999999999999" customHeight="1">
      <c r="B102" s="169"/>
      <c r="C102" s="170"/>
      <c r="D102" s="171" t="s">
        <v>119</v>
      </c>
      <c r="E102" s="172"/>
      <c r="F102" s="172"/>
      <c r="G102" s="172"/>
      <c r="H102" s="172"/>
      <c r="I102" s="173"/>
      <c r="J102" s="174">
        <f>J297</f>
        <v>0</v>
      </c>
      <c r="K102" s="170"/>
      <c r="L102" s="175"/>
    </row>
    <row r="103" spans="1:31" s="10" customFormat="1" ht="19.899999999999999" customHeight="1">
      <c r="B103" s="169"/>
      <c r="C103" s="170"/>
      <c r="D103" s="171" t="s">
        <v>120</v>
      </c>
      <c r="E103" s="172"/>
      <c r="F103" s="172"/>
      <c r="G103" s="172"/>
      <c r="H103" s="172"/>
      <c r="I103" s="173"/>
      <c r="J103" s="174">
        <f>J306</f>
        <v>0</v>
      </c>
      <c r="K103" s="170"/>
      <c r="L103" s="175"/>
    </row>
    <row r="104" spans="1:31" s="9" customFormat="1" ht="24.95" customHeight="1">
      <c r="B104" s="162"/>
      <c r="C104" s="163"/>
      <c r="D104" s="164" t="s">
        <v>121</v>
      </c>
      <c r="E104" s="165"/>
      <c r="F104" s="165"/>
      <c r="G104" s="165"/>
      <c r="H104" s="165"/>
      <c r="I104" s="166"/>
      <c r="J104" s="167">
        <f>J308</f>
        <v>0</v>
      </c>
      <c r="K104" s="163"/>
      <c r="L104" s="168"/>
    </row>
    <row r="105" spans="1:31" s="2" customFormat="1" ht="21.75" customHeight="1">
      <c r="A105" s="35"/>
      <c r="B105" s="36"/>
      <c r="C105" s="37"/>
      <c r="D105" s="37"/>
      <c r="E105" s="37"/>
      <c r="F105" s="37"/>
      <c r="G105" s="37"/>
      <c r="H105" s="37"/>
      <c r="I105" s="116"/>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153"/>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156"/>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122</v>
      </c>
      <c r="D111" s="37"/>
      <c r="E111" s="37"/>
      <c r="F111" s="37"/>
      <c r="G111" s="37"/>
      <c r="H111" s="37"/>
      <c r="I111" s="116"/>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116"/>
      <c r="J112" s="37"/>
      <c r="K112" s="37"/>
      <c r="L112" s="52"/>
      <c r="S112" s="35"/>
      <c r="T112" s="35"/>
      <c r="U112" s="35"/>
      <c r="V112" s="35"/>
      <c r="W112" s="35"/>
      <c r="X112" s="35"/>
      <c r="Y112" s="35"/>
      <c r="Z112" s="35"/>
      <c r="AA112" s="35"/>
      <c r="AB112" s="35"/>
      <c r="AC112" s="35"/>
      <c r="AD112" s="35"/>
      <c r="AE112" s="35"/>
    </row>
    <row r="113" spans="1:65" s="2" customFormat="1" ht="12" customHeight="1">
      <c r="A113" s="35"/>
      <c r="B113" s="36"/>
      <c r="C113" s="30" t="s">
        <v>16</v>
      </c>
      <c r="D113" s="37"/>
      <c r="E113" s="37"/>
      <c r="F113" s="37"/>
      <c r="G113" s="37"/>
      <c r="H113" s="37"/>
      <c r="I113" s="116"/>
      <c r="J113" s="37"/>
      <c r="K113" s="37"/>
      <c r="L113" s="52"/>
      <c r="S113" s="35"/>
      <c r="T113" s="35"/>
      <c r="U113" s="35"/>
      <c r="V113" s="35"/>
      <c r="W113" s="35"/>
      <c r="X113" s="35"/>
      <c r="Y113" s="35"/>
      <c r="Z113" s="35"/>
      <c r="AA113" s="35"/>
      <c r="AB113" s="35"/>
      <c r="AC113" s="35"/>
      <c r="AD113" s="35"/>
      <c r="AE113" s="35"/>
    </row>
    <row r="114" spans="1:65" s="2" customFormat="1" ht="16.5" customHeight="1">
      <c r="A114" s="35"/>
      <c r="B114" s="36"/>
      <c r="C114" s="37"/>
      <c r="D114" s="37"/>
      <c r="E114" s="327" t="str">
        <f>E7</f>
        <v>Malešická, 3. etapa, č. akce 1000053, Praha 3</v>
      </c>
      <c r="F114" s="328"/>
      <c r="G114" s="328"/>
      <c r="H114" s="328"/>
      <c r="I114" s="116"/>
      <c r="J114" s="37"/>
      <c r="K114" s="37"/>
      <c r="L114" s="52"/>
      <c r="S114" s="35"/>
      <c r="T114" s="35"/>
      <c r="U114" s="35"/>
      <c r="V114" s="35"/>
      <c r="W114" s="35"/>
      <c r="X114" s="35"/>
      <c r="Y114" s="35"/>
      <c r="Z114" s="35"/>
      <c r="AA114" s="35"/>
      <c r="AB114" s="35"/>
      <c r="AC114" s="35"/>
      <c r="AD114" s="35"/>
      <c r="AE114" s="35"/>
    </row>
    <row r="115" spans="1:65" s="2" customFormat="1" ht="12" customHeight="1">
      <c r="A115" s="35"/>
      <c r="B115" s="36"/>
      <c r="C115" s="30" t="s">
        <v>107</v>
      </c>
      <c r="D115" s="37"/>
      <c r="E115" s="37"/>
      <c r="F115" s="37"/>
      <c r="G115" s="37"/>
      <c r="H115" s="37"/>
      <c r="I115" s="116"/>
      <c r="J115" s="37"/>
      <c r="K115" s="37"/>
      <c r="L115" s="52"/>
      <c r="S115" s="35"/>
      <c r="T115" s="35"/>
      <c r="U115" s="35"/>
      <c r="V115" s="35"/>
      <c r="W115" s="35"/>
      <c r="X115" s="35"/>
      <c r="Y115" s="35"/>
      <c r="Z115" s="35"/>
      <c r="AA115" s="35"/>
      <c r="AB115" s="35"/>
      <c r="AC115" s="35"/>
      <c r="AD115" s="35"/>
      <c r="AE115" s="35"/>
    </row>
    <row r="116" spans="1:65" s="2" customFormat="1" ht="16.5" customHeight="1">
      <c r="A116" s="35"/>
      <c r="B116" s="36"/>
      <c r="C116" s="37"/>
      <c r="D116" s="37"/>
      <c r="E116" s="299" t="str">
        <f>E9</f>
        <v>SO.4.101 - Přeložka veřejného vodovodu</v>
      </c>
      <c r="F116" s="329"/>
      <c r="G116" s="329"/>
      <c r="H116" s="329"/>
      <c r="I116" s="116"/>
      <c r="J116" s="37"/>
      <c r="K116" s="37"/>
      <c r="L116" s="52"/>
      <c r="S116" s="35"/>
      <c r="T116" s="35"/>
      <c r="U116" s="35"/>
      <c r="V116" s="35"/>
      <c r="W116" s="35"/>
      <c r="X116" s="35"/>
      <c r="Y116" s="35"/>
      <c r="Z116" s="35"/>
      <c r="AA116" s="35"/>
      <c r="AB116" s="35"/>
      <c r="AC116" s="35"/>
      <c r="AD116" s="35"/>
      <c r="AE116" s="35"/>
    </row>
    <row r="117" spans="1:65" s="2" customFormat="1" ht="6.95" customHeight="1">
      <c r="A117" s="35"/>
      <c r="B117" s="36"/>
      <c r="C117" s="37"/>
      <c r="D117" s="37"/>
      <c r="E117" s="37"/>
      <c r="F117" s="37"/>
      <c r="G117" s="37"/>
      <c r="H117" s="37"/>
      <c r="I117" s="116"/>
      <c r="J117" s="37"/>
      <c r="K117" s="37"/>
      <c r="L117" s="52"/>
      <c r="S117" s="35"/>
      <c r="T117" s="35"/>
      <c r="U117" s="35"/>
      <c r="V117" s="35"/>
      <c r="W117" s="35"/>
      <c r="X117" s="35"/>
      <c r="Y117" s="35"/>
      <c r="Z117" s="35"/>
      <c r="AA117" s="35"/>
      <c r="AB117" s="35"/>
      <c r="AC117" s="35"/>
      <c r="AD117" s="35"/>
      <c r="AE117" s="35"/>
    </row>
    <row r="118" spans="1:65" s="2" customFormat="1" ht="12" customHeight="1">
      <c r="A118" s="35"/>
      <c r="B118" s="36"/>
      <c r="C118" s="30" t="s">
        <v>20</v>
      </c>
      <c r="D118" s="37"/>
      <c r="E118" s="37"/>
      <c r="F118" s="28" t="str">
        <f>F12</f>
        <v>Praha 3</v>
      </c>
      <c r="G118" s="37"/>
      <c r="H118" s="37"/>
      <c r="I118" s="118" t="s">
        <v>22</v>
      </c>
      <c r="J118" s="67" t="str">
        <f>IF(J12="","",J12)</f>
        <v>11. 7. 2019</v>
      </c>
      <c r="K118" s="37"/>
      <c r="L118" s="52"/>
      <c r="S118" s="35"/>
      <c r="T118" s="35"/>
      <c r="U118" s="35"/>
      <c r="V118" s="35"/>
      <c r="W118" s="35"/>
      <c r="X118" s="35"/>
      <c r="Y118" s="35"/>
      <c r="Z118" s="35"/>
      <c r="AA118" s="35"/>
      <c r="AB118" s="35"/>
      <c r="AC118" s="35"/>
      <c r="AD118" s="35"/>
      <c r="AE118" s="35"/>
    </row>
    <row r="119" spans="1:65" s="2" customFormat="1" ht="6.95" customHeight="1">
      <c r="A119" s="35"/>
      <c r="B119" s="36"/>
      <c r="C119" s="37"/>
      <c r="D119" s="37"/>
      <c r="E119" s="37"/>
      <c r="F119" s="37"/>
      <c r="G119" s="37"/>
      <c r="H119" s="37"/>
      <c r="I119" s="116"/>
      <c r="J119" s="37"/>
      <c r="K119" s="37"/>
      <c r="L119" s="52"/>
      <c r="S119" s="35"/>
      <c r="T119" s="35"/>
      <c r="U119" s="35"/>
      <c r="V119" s="35"/>
      <c r="W119" s="35"/>
      <c r="X119" s="35"/>
      <c r="Y119" s="35"/>
      <c r="Z119" s="35"/>
      <c r="AA119" s="35"/>
      <c r="AB119" s="35"/>
      <c r="AC119" s="35"/>
      <c r="AD119" s="35"/>
      <c r="AE119" s="35"/>
    </row>
    <row r="120" spans="1:65" s="2" customFormat="1" ht="15.2" customHeight="1">
      <c r="A120" s="35"/>
      <c r="B120" s="36"/>
      <c r="C120" s="30" t="s">
        <v>24</v>
      </c>
      <c r="D120" s="37"/>
      <c r="E120" s="37"/>
      <c r="F120" s="28" t="str">
        <f>E15</f>
        <v>Technická správa komunikací hl.m. Prahy, a.s.</v>
      </c>
      <c r="G120" s="37"/>
      <c r="H120" s="37"/>
      <c r="I120" s="118" t="s">
        <v>30</v>
      </c>
      <c r="J120" s="33" t="str">
        <f>E21</f>
        <v>CR Project s.r.o.</v>
      </c>
      <c r="K120" s="37"/>
      <c r="L120" s="52"/>
      <c r="S120" s="35"/>
      <c r="T120" s="35"/>
      <c r="U120" s="35"/>
      <c r="V120" s="35"/>
      <c r="W120" s="35"/>
      <c r="X120" s="35"/>
      <c r="Y120" s="35"/>
      <c r="Z120" s="35"/>
      <c r="AA120" s="35"/>
      <c r="AB120" s="35"/>
      <c r="AC120" s="35"/>
      <c r="AD120" s="35"/>
      <c r="AE120" s="35"/>
    </row>
    <row r="121" spans="1:65" s="2" customFormat="1" ht="15.2" customHeight="1">
      <c r="A121" s="35"/>
      <c r="B121" s="36"/>
      <c r="C121" s="30" t="s">
        <v>28</v>
      </c>
      <c r="D121" s="37"/>
      <c r="E121" s="37"/>
      <c r="F121" s="28" t="str">
        <f>IF(E18="","",E18)</f>
        <v>Vyplň údaj</v>
      </c>
      <c r="G121" s="37"/>
      <c r="H121" s="37"/>
      <c r="I121" s="118" t="s">
        <v>35</v>
      </c>
      <c r="J121" s="33" t="str">
        <f>E24</f>
        <v>Josef Nentwich</v>
      </c>
      <c r="K121" s="37"/>
      <c r="L121" s="52"/>
      <c r="S121" s="35"/>
      <c r="T121" s="35"/>
      <c r="U121" s="35"/>
      <c r="V121" s="35"/>
      <c r="W121" s="35"/>
      <c r="X121" s="35"/>
      <c r="Y121" s="35"/>
      <c r="Z121" s="35"/>
      <c r="AA121" s="35"/>
      <c r="AB121" s="35"/>
      <c r="AC121" s="35"/>
      <c r="AD121" s="35"/>
      <c r="AE121" s="35"/>
    </row>
    <row r="122" spans="1:65" s="2" customFormat="1" ht="10.35" customHeight="1">
      <c r="A122" s="35"/>
      <c r="B122" s="36"/>
      <c r="C122" s="37"/>
      <c r="D122" s="37"/>
      <c r="E122" s="37"/>
      <c r="F122" s="37"/>
      <c r="G122" s="37"/>
      <c r="H122" s="37"/>
      <c r="I122" s="116"/>
      <c r="J122" s="37"/>
      <c r="K122" s="37"/>
      <c r="L122" s="52"/>
      <c r="S122" s="35"/>
      <c r="T122" s="35"/>
      <c r="U122" s="35"/>
      <c r="V122" s="35"/>
      <c r="W122" s="35"/>
      <c r="X122" s="35"/>
      <c r="Y122" s="35"/>
      <c r="Z122" s="35"/>
      <c r="AA122" s="35"/>
      <c r="AB122" s="35"/>
      <c r="AC122" s="35"/>
      <c r="AD122" s="35"/>
      <c r="AE122" s="35"/>
    </row>
    <row r="123" spans="1:65" s="11" customFormat="1" ht="29.25" customHeight="1">
      <c r="A123" s="176"/>
      <c r="B123" s="177"/>
      <c r="C123" s="178" t="s">
        <v>123</v>
      </c>
      <c r="D123" s="179" t="s">
        <v>64</v>
      </c>
      <c r="E123" s="179" t="s">
        <v>60</v>
      </c>
      <c r="F123" s="179" t="s">
        <v>61</v>
      </c>
      <c r="G123" s="179" t="s">
        <v>124</v>
      </c>
      <c r="H123" s="179" t="s">
        <v>125</v>
      </c>
      <c r="I123" s="180" t="s">
        <v>126</v>
      </c>
      <c r="J123" s="179" t="s">
        <v>111</v>
      </c>
      <c r="K123" s="181" t="s">
        <v>127</v>
      </c>
      <c r="L123" s="182"/>
      <c r="M123" s="76" t="s">
        <v>1</v>
      </c>
      <c r="N123" s="77" t="s">
        <v>43</v>
      </c>
      <c r="O123" s="77" t="s">
        <v>128</v>
      </c>
      <c r="P123" s="77" t="s">
        <v>129</v>
      </c>
      <c r="Q123" s="77" t="s">
        <v>130</v>
      </c>
      <c r="R123" s="77" t="s">
        <v>131</v>
      </c>
      <c r="S123" s="77" t="s">
        <v>132</v>
      </c>
      <c r="T123" s="78" t="s">
        <v>133</v>
      </c>
      <c r="U123" s="176"/>
      <c r="V123" s="176"/>
      <c r="W123" s="176"/>
      <c r="X123" s="176"/>
      <c r="Y123" s="176"/>
      <c r="Z123" s="176"/>
      <c r="AA123" s="176"/>
      <c r="AB123" s="176"/>
      <c r="AC123" s="176"/>
      <c r="AD123" s="176"/>
      <c r="AE123" s="176"/>
    </row>
    <row r="124" spans="1:65" s="2" customFormat="1" ht="22.9" customHeight="1">
      <c r="A124" s="35"/>
      <c r="B124" s="36"/>
      <c r="C124" s="83" t="s">
        <v>134</v>
      </c>
      <c r="D124" s="37"/>
      <c r="E124" s="37"/>
      <c r="F124" s="37"/>
      <c r="G124" s="37"/>
      <c r="H124" s="37"/>
      <c r="I124" s="116"/>
      <c r="J124" s="183">
        <f>BK124</f>
        <v>0</v>
      </c>
      <c r="K124" s="37"/>
      <c r="L124" s="40"/>
      <c r="M124" s="79"/>
      <c r="N124" s="184"/>
      <c r="O124" s="80"/>
      <c r="P124" s="185">
        <f>P125+P308</f>
        <v>0</v>
      </c>
      <c r="Q124" s="80"/>
      <c r="R124" s="185">
        <f>R125+R308</f>
        <v>940.96310970000013</v>
      </c>
      <c r="S124" s="80"/>
      <c r="T124" s="186">
        <f>T125+T308</f>
        <v>25.165400000000002</v>
      </c>
      <c r="U124" s="35"/>
      <c r="V124" s="35"/>
      <c r="W124" s="35"/>
      <c r="X124" s="35"/>
      <c r="Y124" s="35"/>
      <c r="Z124" s="35"/>
      <c r="AA124" s="35"/>
      <c r="AB124" s="35"/>
      <c r="AC124" s="35"/>
      <c r="AD124" s="35"/>
      <c r="AE124" s="35"/>
      <c r="AT124" s="18" t="s">
        <v>78</v>
      </c>
      <c r="AU124" s="18" t="s">
        <v>113</v>
      </c>
      <c r="BK124" s="187">
        <f>BK125+BK308</f>
        <v>0</v>
      </c>
    </row>
    <row r="125" spans="1:65" s="12" customFormat="1" ht="25.9" customHeight="1">
      <c r="B125" s="188"/>
      <c r="C125" s="189"/>
      <c r="D125" s="190" t="s">
        <v>78</v>
      </c>
      <c r="E125" s="191" t="s">
        <v>135</v>
      </c>
      <c r="F125" s="191" t="s">
        <v>136</v>
      </c>
      <c r="G125" s="189"/>
      <c r="H125" s="189"/>
      <c r="I125" s="192"/>
      <c r="J125" s="193">
        <f>BK125</f>
        <v>0</v>
      </c>
      <c r="K125" s="189"/>
      <c r="L125" s="194"/>
      <c r="M125" s="195"/>
      <c r="N125" s="196"/>
      <c r="O125" s="196"/>
      <c r="P125" s="197">
        <f>P126+P196+P206+P212+P297+P306</f>
        <v>0</v>
      </c>
      <c r="Q125" s="196"/>
      <c r="R125" s="197">
        <f>R126+R196+R206+R212+R297+R306</f>
        <v>940.96310970000013</v>
      </c>
      <c r="S125" s="196"/>
      <c r="T125" s="198">
        <f>T126+T196+T206+T212+T297+T306</f>
        <v>25.165400000000002</v>
      </c>
      <c r="AR125" s="199" t="s">
        <v>87</v>
      </c>
      <c r="AT125" s="200" t="s">
        <v>78</v>
      </c>
      <c r="AU125" s="200" t="s">
        <v>79</v>
      </c>
      <c r="AY125" s="199" t="s">
        <v>137</v>
      </c>
      <c r="BK125" s="201">
        <f>BK126+BK196+BK206+BK212+BK297+BK306</f>
        <v>0</v>
      </c>
    </row>
    <row r="126" spans="1:65" s="12" customFormat="1" ht="22.9" customHeight="1">
      <c r="B126" s="188"/>
      <c r="C126" s="189"/>
      <c r="D126" s="190" t="s">
        <v>78</v>
      </c>
      <c r="E126" s="202" t="s">
        <v>87</v>
      </c>
      <c r="F126" s="202" t="s">
        <v>138</v>
      </c>
      <c r="G126" s="189"/>
      <c r="H126" s="189"/>
      <c r="I126" s="192"/>
      <c r="J126" s="203">
        <f>BK126</f>
        <v>0</v>
      </c>
      <c r="K126" s="189"/>
      <c r="L126" s="194"/>
      <c r="M126" s="195"/>
      <c r="N126" s="196"/>
      <c r="O126" s="196"/>
      <c r="P126" s="197">
        <f>SUM(P127:P195)</f>
        <v>0</v>
      </c>
      <c r="Q126" s="196"/>
      <c r="R126" s="197">
        <f>SUM(R127:R195)</f>
        <v>667.88635540000007</v>
      </c>
      <c r="S126" s="196"/>
      <c r="T126" s="198">
        <f>SUM(T127:T195)</f>
        <v>0</v>
      </c>
      <c r="AR126" s="199" t="s">
        <v>87</v>
      </c>
      <c r="AT126" s="200" t="s">
        <v>78</v>
      </c>
      <c r="AU126" s="200" t="s">
        <v>87</v>
      </c>
      <c r="AY126" s="199" t="s">
        <v>137</v>
      </c>
      <c r="BK126" s="201">
        <f>SUM(BK127:BK195)</f>
        <v>0</v>
      </c>
    </row>
    <row r="127" spans="1:65" s="2" customFormat="1" ht="16.5" customHeight="1">
      <c r="A127" s="35"/>
      <c r="B127" s="36"/>
      <c r="C127" s="204" t="s">
        <v>87</v>
      </c>
      <c r="D127" s="204" t="s">
        <v>139</v>
      </c>
      <c r="E127" s="205" t="s">
        <v>140</v>
      </c>
      <c r="F127" s="206" t="s">
        <v>141</v>
      </c>
      <c r="G127" s="207" t="s">
        <v>142</v>
      </c>
      <c r="H127" s="208">
        <v>8.8000000000000007</v>
      </c>
      <c r="I127" s="209"/>
      <c r="J127" s="210">
        <f>ROUND(I127*H127,2)</f>
        <v>0</v>
      </c>
      <c r="K127" s="206" t="s">
        <v>143</v>
      </c>
      <c r="L127" s="40"/>
      <c r="M127" s="211" t="s">
        <v>1</v>
      </c>
      <c r="N127" s="212" t="s">
        <v>44</v>
      </c>
      <c r="O127" s="72"/>
      <c r="P127" s="213">
        <f>O127*H127</f>
        <v>0</v>
      </c>
      <c r="Q127" s="213">
        <v>3.6900000000000002E-2</v>
      </c>
      <c r="R127" s="213">
        <f>Q127*H127</f>
        <v>0.32472000000000006</v>
      </c>
      <c r="S127" s="213">
        <v>0</v>
      </c>
      <c r="T127" s="214">
        <f>S127*H127</f>
        <v>0</v>
      </c>
      <c r="U127" s="35"/>
      <c r="V127" s="35"/>
      <c r="W127" s="35"/>
      <c r="X127" s="35"/>
      <c r="Y127" s="35"/>
      <c r="Z127" s="35"/>
      <c r="AA127" s="35"/>
      <c r="AB127" s="35"/>
      <c r="AC127" s="35"/>
      <c r="AD127" s="35"/>
      <c r="AE127" s="35"/>
      <c r="AR127" s="215" t="s">
        <v>144</v>
      </c>
      <c r="AT127" s="215" t="s">
        <v>139</v>
      </c>
      <c r="AU127" s="215" t="s">
        <v>89</v>
      </c>
      <c r="AY127" s="18" t="s">
        <v>137</v>
      </c>
      <c r="BE127" s="216">
        <f>IF(N127="základní",J127,0)</f>
        <v>0</v>
      </c>
      <c r="BF127" s="216">
        <f>IF(N127="snížená",J127,0)</f>
        <v>0</v>
      </c>
      <c r="BG127" s="216">
        <f>IF(N127="zákl. přenesená",J127,0)</f>
        <v>0</v>
      </c>
      <c r="BH127" s="216">
        <f>IF(N127="sníž. přenesená",J127,0)</f>
        <v>0</v>
      </c>
      <c r="BI127" s="216">
        <f>IF(N127="nulová",J127,0)</f>
        <v>0</v>
      </c>
      <c r="BJ127" s="18" t="s">
        <v>87</v>
      </c>
      <c r="BK127" s="216">
        <f>ROUND(I127*H127,2)</f>
        <v>0</v>
      </c>
      <c r="BL127" s="18" t="s">
        <v>144</v>
      </c>
      <c r="BM127" s="215" t="s">
        <v>89</v>
      </c>
    </row>
    <row r="128" spans="1:65" s="13" customFormat="1" ht="11.25">
      <c r="B128" s="217"/>
      <c r="C128" s="218"/>
      <c r="D128" s="219" t="s">
        <v>145</v>
      </c>
      <c r="E128" s="220" t="s">
        <v>1</v>
      </c>
      <c r="F128" s="221" t="s">
        <v>146</v>
      </c>
      <c r="G128" s="218"/>
      <c r="H128" s="222">
        <v>8.8000000000000007</v>
      </c>
      <c r="I128" s="223"/>
      <c r="J128" s="218"/>
      <c r="K128" s="218"/>
      <c r="L128" s="224"/>
      <c r="M128" s="225"/>
      <c r="N128" s="226"/>
      <c r="O128" s="226"/>
      <c r="P128" s="226"/>
      <c r="Q128" s="226"/>
      <c r="R128" s="226"/>
      <c r="S128" s="226"/>
      <c r="T128" s="227"/>
      <c r="AT128" s="228" t="s">
        <v>145</v>
      </c>
      <c r="AU128" s="228" t="s">
        <v>89</v>
      </c>
      <c r="AV128" s="13" t="s">
        <v>89</v>
      </c>
      <c r="AW128" s="13" t="s">
        <v>34</v>
      </c>
      <c r="AX128" s="13" t="s">
        <v>79</v>
      </c>
      <c r="AY128" s="228" t="s">
        <v>137</v>
      </c>
    </row>
    <row r="129" spans="1:65" s="14" customFormat="1" ht="11.25">
      <c r="B129" s="229"/>
      <c r="C129" s="230"/>
      <c r="D129" s="219" t="s">
        <v>145</v>
      </c>
      <c r="E129" s="231" t="s">
        <v>1</v>
      </c>
      <c r="F129" s="232" t="s">
        <v>147</v>
      </c>
      <c r="G129" s="230"/>
      <c r="H129" s="233">
        <v>8.8000000000000007</v>
      </c>
      <c r="I129" s="234"/>
      <c r="J129" s="230"/>
      <c r="K129" s="230"/>
      <c r="L129" s="235"/>
      <c r="M129" s="236"/>
      <c r="N129" s="237"/>
      <c r="O129" s="237"/>
      <c r="P129" s="237"/>
      <c r="Q129" s="237"/>
      <c r="R129" s="237"/>
      <c r="S129" s="237"/>
      <c r="T129" s="238"/>
      <c r="AT129" s="239" t="s">
        <v>145</v>
      </c>
      <c r="AU129" s="239" t="s">
        <v>89</v>
      </c>
      <c r="AV129" s="14" t="s">
        <v>144</v>
      </c>
      <c r="AW129" s="14" t="s">
        <v>34</v>
      </c>
      <c r="AX129" s="14" t="s">
        <v>87</v>
      </c>
      <c r="AY129" s="239" t="s">
        <v>137</v>
      </c>
    </row>
    <row r="130" spans="1:65" s="2" customFormat="1" ht="16.5" customHeight="1">
      <c r="A130" s="35"/>
      <c r="B130" s="36"/>
      <c r="C130" s="204" t="s">
        <v>89</v>
      </c>
      <c r="D130" s="204" t="s">
        <v>139</v>
      </c>
      <c r="E130" s="205" t="s">
        <v>148</v>
      </c>
      <c r="F130" s="206" t="s">
        <v>149</v>
      </c>
      <c r="G130" s="207" t="s">
        <v>142</v>
      </c>
      <c r="H130" s="208">
        <v>4.4000000000000004</v>
      </c>
      <c r="I130" s="209"/>
      <c r="J130" s="210">
        <f>ROUND(I130*H130,2)</f>
        <v>0</v>
      </c>
      <c r="K130" s="206" t="s">
        <v>143</v>
      </c>
      <c r="L130" s="40"/>
      <c r="M130" s="211" t="s">
        <v>1</v>
      </c>
      <c r="N130" s="212" t="s">
        <v>44</v>
      </c>
      <c r="O130" s="72"/>
      <c r="P130" s="213">
        <f>O130*H130</f>
        <v>0</v>
      </c>
      <c r="Q130" s="213">
        <v>8.6800000000000002E-3</v>
      </c>
      <c r="R130" s="213">
        <f>Q130*H130</f>
        <v>3.8192000000000004E-2</v>
      </c>
      <c r="S130" s="213">
        <v>0</v>
      </c>
      <c r="T130" s="214">
        <f>S130*H130</f>
        <v>0</v>
      </c>
      <c r="U130" s="35"/>
      <c r="V130" s="35"/>
      <c r="W130" s="35"/>
      <c r="X130" s="35"/>
      <c r="Y130" s="35"/>
      <c r="Z130" s="35"/>
      <c r="AA130" s="35"/>
      <c r="AB130" s="35"/>
      <c r="AC130" s="35"/>
      <c r="AD130" s="35"/>
      <c r="AE130" s="35"/>
      <c r="AR130" s="215" t="s">
        <v>144</v>
      </c>
      <c r="AT130" s="215" t="s">
        <v>139</v>
      </c>
      <c r="AU130" s="215" t="s">
        <v>89</v>
      </c>
      <c r="AY130" s="18" t="s">
        <v>137</v>
      </c>
      <c r="BE130" s="216">
        <f>IF(N130="základní",J130,0)</f>
        <v>0</v>
      </c>
      <c r="BF130" s="216">
        <f>IF(N130="snížená",J130,0)</f>
        <v>0</v>
      </c>
      <c r="BG130" s="216">
        <f>IF(N130="zákl. přenesená",J130,0)</f>
        <v>0</v>
      </c>
      <c r="BH130" s="216">
        <f>IF(N130="sníž. přenesená",J130,0)</f>
        <v>0</v>
      </c>
      <c r="BI130" s="216">
        <f>IF(N130="nulová",J130,0)</f>
        <v>0</v>
      </c>
      <c r="BJ130" s="18" t="s">
        <v>87</v>
      </c>
      <c r="BK130" s="216">
        <f>ROUND(I130*H130,2)</f>
        <v>0</v>
      </c>
      <c r="BL130" s="18" t="s">
        <v>144</v>
      </c>
      <c r="BM130" s="215" t="s">
        <v>144</v>
      </c>
    </row>
    <row r="131" spans="1:65" s="13" customFormat="1" ht="11.25">
      <c r="B131" s="217"/>
      <c r="C131" s="218"/>
      <c r="D131" s="219" t="s">
        <v>145</v>
      </c>
      <c r="E131" s="220" t="s">
        <v>1</v>
      </c>
      <c r="F131" s="221" t="s">
        <v>150</v>
      </c>
      <c r="G131" s="218"/>
      <c r="H131" s="222">
        <v>4.4000000000000004</v>
      </c>
      <c r="I131" s="223"/>
      <c r="J131" s="218"/>
      <c r="K131" s="218"/>
      <c r="L131" s="224"/>
      <c r="M131" s="225"/>
      <c r="N131" s="226"/>
      <c r="O131" s="226"/>
      <c r="P131" s="226"/>
      <c r="Q131" s="226"/>
      <c r="R131" s="226"/>
      <c r="S131" s="226"/>
      <c r="T131" s="227"/>
      <c r="AT131" s="228" t="s">
        <v>145</v>
      </c>
      <c r="AU131" s="228" t="s">
        <v>89</v>
      </c>
      <c r="AV131" s="13" t="s">
        <v>89</v>
      </c>
      <c r="AW131" s="13" t="s">
        <v>34</v>
      </c>
      <c r="AX131" s="13" t="s">
        <v>79</v>
      </c>
      <c r="AY131" s="228" t="s">
        <v>137</v>
      </c>
    </row>
    <row r="132" spans="1:65" s="14" customFormat="1" ht="11.25">
      <c r="B132" s="229"/>
      <c r="C132" s="230"/>
      <c r="D132" s="219" t="s">
        <v>145</v>
      </c>
      <c r="E132" s="231" t="s">
        <v>1</v>
      </c>
      <c r="F132" s="232" t="s">
        <v>147</v>
      </c>
      <c r="G132" s="230"/>
      <c r="H132" s="233">
        <v>4.4000000000000004</v>
      </c>
      <c r="I132" s="234"/>
      <c r="J132" s="230"/>
      <c r="K132" s="230"/>
      <c r="L132" s="235"/>
      <c r="M132" s="236"/>
      <c r="N132" s="237"/>
      <c r="O132" s="237"/>
      <c r="P132" s="237"/>
      <c r="Q132" s="237"/>
      <c r="R132" s="237"/>
      <c r="S132" s="237"/>
      <c r="T132" s="238"/>
      <c r="AT132" s="239" t="s">
        <v>145</v>
      </c>
      <c r="AU132" s="239" t="s">
        <v>89</v>
      </c>
      <c r="AV132" s="14" t="s">
        <v>144</v>
      </c>
      <c r="AW132" s="14" t="s">
        <v>34</v>
      </c>
      <c r="AX132" s="14" t="s">
        <v>87</v>
      </c>
      <c r="AY132" s="239" t="s">
        <v>137</v>
      </c>
    </row>
    <row r="133" spans="1:65" s="2" customFormat="1" ht="24" customHeight="1">
      <c r="A133" s="35"/>
      <c r="B133" s="36"/>
      <c r="C133" s="204" t="s">
        <v>151</v>
      </c>
      <c r="D133" s="204" t="s">
        <v>139</v>
      </c>
      <c r="E133" s="205" t="s">
        <v>152</v>
      </c>
      <c r="F133" s="206" t="s">
        <v>153</v>
      </c>
      <c r="G133" s="207" t="s">
        <v>142</v>
      </c>
      <c r="H133" s="208">
        <v>16.5</v>
      </c>
      <c r="I133" s="209"/>
      <c r="J133" s="210">
        <f>ROUND(I133*H133,2)</f>
        <v>0</v>
      </c>
      <c r="K133" s="206" t="s">
        <v>143</v>
      </c>
      <c r="L133" s="40"/>
      <c r="M133" s="211" t="s">
        <v>1</v>
      </c>
      <c r="N133" s="212" t="s">
        <v>44</v>
      </c>
      <c r="O133" s="72"/>
      <c r="P133" s="213">
        <f>O133*H133</f>
        <v>0</v>
      </c>
      <c r="Q133" s="213">
        <v>6.053E-2</v>
      </c>
      <c r="R133" s="213">
        <f>Q133*H133</f>
        <v>0.99874499999999999</v>
      </c>
      <c r="S133" s="213">
        <v>0</v>
      </c>
      <c r="T133" s="214">
        <f>S133*H133</f>
        <v>0</v>
      </c>
      <c r="U133" s="35"/>
      <c r="V133" s="35"/>
      <c r="W133" s="35"/>
      <c r="X133" s="35"/>
      <c r="Y133" s="35"/>
      <c r="Z133" s="35"/>
      <c r="AA133" s="35"/>
      <c r="AB133" s="35"/>
      <c r="AC133" s="35"/>
      <c r="AD133" s="35"/>
      <c r="AE133" s="35"/>
      <c r="AR133" s="215" t="s">
        <v>144</v>
      </c>
      <c r="AT133" s="215" t="s">
        <v>139</v>
      </c>
      <c r="AU133" s="215" t="s">
        <v>89</v>
      </c>
      <c r="AY133" s="18" t="s">
        <v>137</v>
      </c>
      <c r="BE133" s="216">
        <f>IF(N133="základní",J133,0)</f>
        <v>0</v>
      </c>
      <c r="BF133" s="216">
        <f>IF(N133="snížená",J133,0)</f>
        <v>0</v>
      </c>
      <c r="BG133" s="216">
        <f>IF(N133="zákl. přenesená",J133,0)</f>
        <v>0</v>
      </c>
      <c r="BH133" s="216">
        <f>IF(N133="sníž. přenesená",J133,0)</f>
        <v>0</v>
      </c>
      <c r="BI133" s="216">
        <f>IF(N133="nulová",J133,0)</f>
        <v>0</v>
      </c>
      <c r="BJ133" s="18" t="s">
        <v>87</v>
      </c>
      <c r="BK133" s="216">
        <f>ROUND(I133*H133,2)</f>
        <v>0</v>
      </c>
      <c r="BL133" s="18" t="s">
        <v>144</v>
      </c>
      <c r="BM133" s="215" t="s">
        <v>154</v>
      </c>
    </row>
    <row r="134" spans="1:65" s="13" customFormat="1" ht="11.25">
      <c r="B134" s="217"/>
      <c r="C134" s="218"/>
      <c r="D134" s="219" t="s">
        <v>145</v>
      </c>
      <c r="E134" s="220" t="s">
        <v>1</v>
      </c>
      <c r="F134" s="221" t="s">
        <v>155</v>
      </c>
      <c r="G134" s="218"/>
      <c r="H134" s="222">
        <v>16.5</v>
      </c>
      <c r="I134" s="223"/>
      <c r="J134" s="218"/>
      <c r="K134" s="218"/>
      <c r="L134" s="224"/>
      <c r="M134" s="225"/>
      <c r="N134" s="226"/>
      <c r="O134" s="226"/>
      <c r="P134" s="226"/>
      <c r="Q134" s="226"/>
      <c r="R134" s="226"/>
      <c r="S134" s="226"/>
      <c r="T134" s="227"/>
      <c r="AT134" s="228" t="s">
        <v>145</v>
      </c>
      <c r="AU134" s="228" t="s">
        <v>89</v>
      </c>
      <c r="AV134" s="13" t="s">
        <v>89</v>
      </c>
      <c r="AW134" s="13" t="s">
        <v>34</v>
      </c>
      <c r="AX134" s="13" t="s">
        <v>79</v>
      </c>
      <c r="AY134" s="228" t="s">
        <v>137</v>
      </c>
    </row>
    <row r="135" spans="1:65" s="14" customFormat="1" ht="11.25">
      <c r="B135" s="229"/>
      <c r="C135" s="230"/>
      <c r="D135" s="219" t="s">
        <v>145</v>
      </c>
      <c r="E135" s="231" t="s">
        <v>1</v>
      </c>
      <c r="F135" s="232" t="s">
        <v>147</v>
      </c>
      <c r="G135" s="230"/>
      <c r="H135" s="233">
        <v>16.5</v>
      </c>
      <c r="I135" s="234"/>
      <c r="J135" s="230"/>
      <c r="K135" s="230"/>
      <c r="L135" s="235"/>
      <c r="M135" s="236"/>
      <c r="N135" s="237"/>
      <c r="O135" s="237"/>
      <c r="P135" s="237"/>
      <c r="Q135" s="237"/>
      <c r="R135" s="237"/>
      <c r="S135" s="237"/>
      <c r="T135" s="238"/>
      <c r="AT135" s="239" t="s">
        <v>145</v>
      </c>
      <c r="AU135" s="239" t="s">
        <v>89</v>
      </c>
      <c r="AV135" s="14" t="s">
        <v>144</v>
      </c>
      <c r="AW135" s="14" t="s">
        <v>34</v>
      </c>
      <c r="AX135" s="14" t="s">
        <v>87</v>
      </c>
      <c r="AY135" s="239" t="s">
        <v>137</v>
      </c>
    </row>
    <row r="136" spans="1:65" s="2" customFormat="1" ht="16.5" customHeight="1">
      <c r="A136" s="35"/>
      <c r="B136" s="36"/>
      <c r="C136" s="204" t="s">
        <v>144</v>
      </c>
      <c r="D136" s="204" t="s">
        <v>139</v>
      </c>
      <c r="E136" s="205" t="s">
        <v>156</v>
      </c>
      <c r="F136" s="206" t="s">
        <v>157</v>
      </c>
      <c r="G136" s="207" t="s">
        <v>142</v>
      </c>
      <c r="H136" s="208">
        <v>861.7</v>
      </c>
      <c r="I136" s="209"/>
      <c r="J136" s="210">
        <f>ROUND(I136*H136,2)</f>
        <v>0</v>
      </c>
      <c r="K136" s="206" t="s">
        <v>143</v>
      </c>
      <c r="L136" s="40"/>
      <c r="M136" s="211" t="s">
        <v>1</v>
      </c>
      <c r="N136" s="212" t="s">
        <v>44</v>
      </c>
      <c r="O136" s="72"/>
      <c r="P136" s="213">
        <f>O136*H136</f>
        <v>0</v>
      </c>
      <c r="Q136" s="213">
        <v>5.5000000000000003E-4</v>
      </c>
      <c r="R136" s="213">
        <f>Q136*H136</f>
        <v>0.47393500000000005</v>
      </c>
      <c r="S136" s="213">
        <v>0</v>
      </c>
      <c r="T136" s="214">
        <f>S136*H136</f>
        <v>0</v>
      </c>
      <c r="U136" s="35"/>
      <c r="V136" s="35"/>
      <c r="W136" s="35"/>
      <c r="X136" s="35"/>
      <c r="Y136" s="35"/>
      <c r="Z136" s="35"/>
      <c r="AA136" s="35"/>
      <c r="AB136" s="35"/>
      <c r="AC136" s="35"/>
      <c r="AD136" s="35"/>
      <c r="AE136" s="35"/>
      <c r="AR136" s="215" t="s">
        <v>144</v>
      </c>
      <c r="AT136" s="215" t="s">
        <v>139</v>
      </c>
      <c r="AU136" s="215" t="s">
        <v>89</v>
      </c>
      <c r="AY136" s="18" t="s">
        <v>137</v>
      </c>
      <c r="BE136" s="216">
        <f>IF(N136="základní",J136,0)</f>
        <v>0</v>
      </c>
      <c r="BF136" s="216">
        <f>IF(N136="snížená",J136,0)</f>
        <v>0</v>
      </c>
      <c r="BG136" s="216">
        <f>IF(N136="zákl. přenesená",J136,0)</f>
        <v>0</v>
      </c>
      <c r="BH136" s="216">
        <f>IF(N136="sníž. přenesená",J136,0)</f>
        <v>0</v>
      </c>
      <c r="BI136" s="216">
        <f>IF(N136="nulová",J136,0)</f>
        <v>0</v>
      </c>
      <c r="BJ136" s="18" t="s">
        <v>87</v>
      </c>
      <c r="BK136" s="216">
        <f>ROUND(I136*H136,2)</f>
        <v>0</v>
      </c>
      <c r="BL136" s="18" t="s">
        <v>144</v>
      </c>
      <c r="BM136" s="215" t="s">
        <v>158</v>
      </c>
    </row>
    <row r="137" spans="1:65" s="13" customFormat="1" ht="11.25">
      <c r="B137" s="217"/>
      <c r="C137" s="218"/>
      <c r="D137" s="219" t="s">
        <v>145</v>
      </c>
      <c r="E137" s="220" t="s">
        <v>1</v>
      </c>
      <c r="F137" s="221" t="s">
        <v>159</v>
      </c>
      <c r="G137" s="218"/>
      <c r="H137" s="222">
        <v>861.7</v>
      </c>
      <c r="I137" s="223"/>
      <c r="J137" s="218"/>
      <c r="K137" s="218"/>
      <c r="L137" s="224"/>
      <c r="M137" s="225"/>
      <c r="N137" s="226"/>
      <c r="O137" s="226"/>
      <c r="P137" s="226"/>
      <c r="Q137" s="226"/>
      <c r="R137" s="226"/>
      <c r="S137" s="226"/>
      <c r="T137" s="227"/>
      <c r="AT137" s="228" t="s">
        <v>145</v>
      </c>
      <c r="AU137" s="228" t="s">
        <v>89</v>
      </c>
      <c r="AV137" s="13" t="s">
        <v>89</v>
      </c>
      <c r="AW137" s="13" t="s">
        <v>34</v>
      </c>
      <c r="AX137" s="13" t="s">
        <v>79</v>
      </c>
      <c r="AY137" s="228" t="s">
        <v>137</v>
      </c>
    </row>
    <row r="138" spans="1:65" s="14" customFormat="1" ht="11.25">
      <c r="B138" s="229"/>
      <c r="C138" s="230"/>
      <c r="D138" s="219" t="s">
        <v>145</v>
      </c>
      <c r="E138" s="231" t="s">
        <v>1</v>
      </c>
      <c r="F138" s="232" t="s">
        <v>147</v>
      </c>
      <c r="G138" s="230"/>
      <c r="H138" s="233">
        <v>861.7</v>
      </c>
      <c r="I138" s="234"/>
      <c r="J138" s="230"/>
      <c r="K138" s="230"/>
      <c r="L138" s="235"/>
      <c r="M138" s="236"/>
      <c r="N138" s="237"/>
      <c r="O138" s="237"/>
      <c r="P138" s="237"/>
      <c r="Q138" s="237"/>
      <c r="R138" s="237"/>
      <c r="S138" s="237"/>
      <c r="T138" s="238"/>
      <c r="AT138" s="239" t="s">
        <v>145</v>
      </c>
      <c r="AU138" s="239" t="s">
        <v>89</v>
      </c>
      <c r="AV138" s="14" t="s">
        <v>144</v>
      </c>
      <c r="AW138" s="14" t="s">
        <v>34</v>
      </c>
      <c r="AX138" s="14" t="s">
        <v>87</v>
      </c>
      <c r="AY138" s="239" t="s">
        <v>137</v>
      </c>
    </row>
    <row r="139" spans="1:65" s="2" customFormat="1" ht="16.5" customHeight="1">
      <c r="A139" s="35"/>
      <c r="B139" s="36"/>
      <c r="C139" s="204" t="s">
        <v>160</v>
      </c>
      <c r="D139" s="204" t="s">
        <v>139</v>
      </c>
      <c r="E139" s="205" t="s">
        <v>161</v>
      </c>
      <c r="F139" s="206" t="s">
        <v>162</v>
      </c>
      <c r="G139" s="207" t="s">
        <v>142</v>
      </c>
      <c r="H139" s="208">
        <v>861.7</v>
      </c>
      <c r="I139" s="209"/>
      <c r="J139" s="210">
        <f>ROUND(I139*H139,2)</f>
        <v>0</v>
      </c>
      <c r="K139" s="206" t="s">
        <v>143</v>
      </c>
      <c r="L139" s="40"/>
      <c r="M139" s="211" t="s">
        <v>1</v>
      </c>
      <c r="N139" s="212" t="s">
        <v>44</v>
      </c>
      <c r="O139" s="72"/>
      <c r="P139" s="213">
        <f>O139*H139</f>
        <v>0</v>
      </c>
      <c r="Q139" s="213">
        <v>0</v>
      </c>
      <c r="R139" s="213">
        <f>Q139*H139</f>
        <v>0</v>
      </c>
      <c r="S139" s="213">
        <v>0</v>
      </c>
      <c r="T139" s="214">
        <f>S139*H139</f>
        <v>0</v>
      </c>
      <c r="U139" s="35"/>
      <c r="V139" s="35"/>
      <c r="W139" s="35"/>
      <c r="X139" s="35"/>
      <c r="Y139" s="35"/>
      <c r="Z139" s="35"/>
      <c r="AA139" s="35"/>
      <c r="AB139" s="35"/>
      <c r="AC139" s="35"/>
      <c r="AD139" s="35"/>
      <c r="AE139" s="35"/>
      <c r="AR139" s="215" t="s">
        <v>144</v>
      </c>
      <c r="AT139" s="215" t="s">
        <v>139</v>
      </c>
      <c r="AU139" s="215" t="s">
        <v>89</v>
      </c>
      <c r="AY139" s="18" t="s">
        <v>137</v>
      </c>
      <c r="BE139" s="216">
        <f>IF(N139="základní",J139,0)</f>
        <v>0</v>
      </c>
      <c r="BF139" s="216">
        <f>IF(N139="snížená",J139,0)</f>
        <v>0</v>
      </c>
      <c r="BG139" s="216">
        <f>IF(N139="zákl. přenesená",J139,0)</f>
        <v>0</v>
      </c>
      <c r="BH139" s="216">
        <f>IF(N139="sníž. přenesená",J139,0)</f>
        <v>0</v>
      </c>
      <c r="BI139" s="216">
        <f>IF(N139="nulová",J139,0)</f>
        <v>0</v>
      </c>
      <c r="BJ139" s="18" t="s">
        <v>87</v>
      </c>
      <c r="BK139" s="216">
        <f>ROUND(I139*H139,2)</f>
        <v>0</v>
      </c>
      <c r="BL139" s="18" t="s">
        <v>144</v>
      </c>
      <c r="BM139" s="215" t="s">
        <v>163</v>
      </c>
    </row>
    <row r="140" spans="1:65" s="2" customFormat="1" ht="24" customHeight="1">
      <c r="A140" s="35"/>
      <c r="B140" s="36"/>
      <c r="C140" s="204" t="s">
        <v>154</v>
      </c>
      <c r="D140" s="204" t="s">
        <v>139</v>
      </c>
      <c r="E140" s="205" t="s">
        <v>164</v>
      </c>
      <c r="F140" s="206" t="s">
        <v>165</v>
      </c>
      <c r="G140" s="207" t="s">
        <v>142</v>
      </c>
      <c r="H140" s="208">
        <v>861.7</v>
      </c>
      <c r="I140" s="209"/>
      <c r="J140" s="210">
        <f>ROUND(I140*H140,2)</f>
        <v>0</v>
      </c>
      <c r="K140" s="206" t="s">
        <v>143</v>
      </c>
      <c r="L140" s="40"/>
      <c r="M140" s="211" t="s">
        <v>1</v>
      </c>
      <c r="N140" s="212" t="s">
        <v>44</v>
      </c>
      <c r="O140" s="72"/>
      <c r="P140" s="213">
        <f>O140*H140</f>
        <v>0</v>
      </c>
      <c r="Q140" s="213">
        <v>1.3999999999999999E-4</v>
      </c>
      <c r="R140" s="213">
        <f>Q140*H140</f>
        <v>0.120638</v>
      </c>
      <c r="S140" s="213">
        <v>0</v>
      </c>
      <c r="T140" s="214">
        <f>S140*H140</f>
        <v>0</v>
      </c>
      <c r="U140" s="35"/>
      <c r="V140" s="35"/>
      <c r="W140" s="35"/>
      <c r="X140" s="35"/>
      <c r="Y140" s="35"/>
      <c r="Z140" s="35"/>
      <c r="AA140" s="35"/>
      <c r="AB140" s="35"/>
      <c r="AC140" s="35"/>
      <c r="AD140" s="35"/>
      <c r="AE140" s="35"/>
      <c r="AR140" s="215" t="s">
        <v>144</v>
      </c>
      <c r="AT140" s="215" t="s">
        <v>139</v>
      </c>
      <c r="AU140" s="215" t="s">
        <v>89</v>
      </c>
      <c r="AY140" s="18" t="s">
        <v>137</v>
      </c>
      <c r="BE140" s="216">
        <f>IF(N140="základní",J140,0)</f>
        <v>0</v>
      </c>
      <c r="BF140" s="216">
        <f>IF(N140="snížená",J140,0)</f>
        <v>0</v>
      </c>
      <c r="BG140" s="216">
        <f>IF(N140="zákl. přenesená",J140,0)</f>
        <v>0</v>
      </c>
      <c r="BH140" s="216">
        <f>IF(N140="sníž. přenesená",J140,0)</f>
        <v>0</v>
      </c>
      <c r="BI140" s="216">
        <f>IF(N140="nulová",J140,0)</f>
        <v>0</v>
      </c>
      <c r="BJ140" s="18" t="s">
        <v>87</v>
      </c>
      <c r="BK140" s="216">
        <f>ROUND(I140*H140,2)</f>
        <v>0</v>
      </c>
      <c r="BL140" s="18" t="s">
        <v>144</v>
      </c>
      <c r="BM140" s="215" t="s">
        <v>166</v>
      </c>
    </row>
    <row r="141" spans="1:65" s="13" customFormat="1" ht="11.25">
      <c r="B141" s="217"/>
      <c r="C141" s="218"/>
      <c r="D141" s="219" t="s">
        <v>145</v>
      </c>
      <c r="E141" s="220" t="s">
        <v>1</v>
      </c>
      <c r="F141" s="221" t="s">
        <v>159</v>
      </c>
      <c r="G141" s="218"/>
      <c r="H141" s="222">
        <v>861.7</v>
      </c>
      <c r="I141" s="223"/>
      <c r="J141" s="218"/>
      <c r="K141" s="218"/>
      <c r="L141" s="224"/>
      <c r="M141" s="225"/>
      <c r="N141" s="226"/>
      <c r="O141" s="226"/>
      <c r="P141" s="226"/>
      <c r="Q141" s="226"/>
      <c r="R141" s="226"/>
      <c r="S141" s="226"/>
      <c r="T141" s="227"/>
      <c r="AT141" s="228" t="s">
        <v>145</v>
      </c>
      <c r="AU141" s="228" t="s">
        <v>89</v>
      </c>
      <c r="AV141" s="13" t="s">
        <v>89</v>
      </c>
      <c r="AW141" s="13" t="s">
        <v>34</v>
      </c>
      <c r="AX141" s="13" t="s">
        <v>79</v>
      </c>
      <c r="AY141" s="228" t="s">
        <v>137</v>
      </c>
    </row>
    <row r="142" spans="1:65" s="14" customFormat="1" ht="11.25">
      <c r="B142" s="229"/>
      <c r="C142" s="230"/>
      <c r="D142" s="219" t="s">
        <v>145</v>
      </c>
      <c r="E142" s="231" t="s">
        <v>1</v>
      </c>
      <c r="F142" s="232" t="s">
        <v>147</v>
      </c>
      <c r="G142" s="230"/>
      <c r="H142" s="233">
        <v>861.7</v>
      </c>
      <c r="I142" s="234"/>
      <c r="J142" s="230"/>
      <c r="K142" s="230"/>
      <c r="L142" s="235"/>
      <c r="M142" s="236"/>
      <c r="N142" s="237"/>
      <c r="O142" s="237"/>
      <c r="P142" s="237"/>
      <c r="Q142" s="237"/>
      <c r="R142" s="237"/>
      <c r="S142" s="237"/>
      <c r="T142" s="238"/>
      <c r="AT142" s="239" t="s">
        <v>145</v>
      </c>
      <c r="AU142" s="239" t="s">
        <v>89</v>
      </c>
      <c r="AV142" s="14" t="s">
        <v>144</v>
      </c>
      <c r="AW142" s="14" t="s">
        <v>34</v>
      </c>
      <c r="AX142" s="14" t="s">
        <v>87</v>
      </c>
      <c r="AY142" s="239" t="s">
        <v>137</v>
      </c>
    </row>
    <row r="143" spans="1:65" s="2" customFormat="1" ht="24" customHeight="1">
      <c r="A143" s="35"/>
      <c r="B143" s="36"/>
      <c r="C143" s="204" t="s">
        <v>167</v>
      </c>
      <c r="D143" s="204" t="s">
        <v>139</v>
      </c>
      <c r="E143" s="205" t="s">
        <v>168</v>
      </c>
      <c r="F143" s="206" t="s">
        <v>169</v>
      </c>
      <c r="G143" s="207" t="s">
        <v>142</v>
      </c>
      <c r="H143" s="208">
        <v>861.7</v>
      </c>
      <c r="I143" s="209"/>
      <c r="J143" s="210">
        <f>ROUND(I143*H143,2)</f>
        <v>0</v>
      </c>
      <c r="K143" s="206" t="s">
        <v>143</v>
      </c>
      <c r="L143" s="40"/>
      <c r="M143" s="211" t="s">
        <v>1</v>
      </c>
      <c r="N143" s="212" t="s">
        <v>44</v>
      </c>
      <c r="O143" s="72"/>
      <c r="P143" s="213">
        <f>O143*H143</f>
        <v>0</v>
      </c>
      <c r="Q143" s="213">
        <v>0</v>
      </c>
      <c r="R143" s="213">
        <f>Q143*H143</f>
        <v>0</v>
      </c>
      <c r="S143" s="213">
        <v>0</v>
      </c>
      <c r="T143" s="214">
        <f>S143*H143</f>
        <v>0</v>
      </c>
      <c r="U143" s="35"/>
      <c r="V143" s="35"/>
      <c r="W143" s="35"/>
      <c r="X143" s="35"/>
      <c r="Y143" s="35"/>
      <c r="Z143" s="35"/>
      <c r="AA143" s="35"/>
      <c r="AB143" s="35"/>
      <c r="AC143" s="35"/>
      <c r="AD143" s="35"/>
      <c r="AE143" s="35"/>
      <c r="AR143" s="215" t="s">
        <v>144</v>
      </c>
      <c r="AT143" s="215" t="s">
        <v>139</v>
      </c>
      <c r="AU143" s="215" t="s">
        <v>89</v>
      </c>
      <c r="AY143" s="18" t="s">
        <v>137</v>
      </c>
      <c r="BE143" s="216">
        <f>IF(N143="základní",J143,0)</f>
        <v>0</v>
      </c>
      <c r="BF143" s="216">
        <f>IF(N143="snížená",J143,0)</f>
        <v>0</v>
      </c>
      <c r="BG143" s="216">
        <f>IF(N143="zákl. přenesená",J143,0)</f>
        <v>0</v>
      </c>
      <c r="BH143" s="216">
        <f>IF(N143="sníž. přenesená",J143,0)</f>
        <v>0</v>
      </c>
      <c r="BI143" s="216">
        <f>IF(N143="nulová",J143,0)</f>
        <v>0</v>
      </c>
      <c r="BJ143" s="18" t="s">
        <v>87</v>
      </c>
      <c r="BK143" s="216">
        <f>ROUND(I143*H143,2)</f>
        <v>0</v>
      </c>
      <c r="BL143" s="18" t="s">
        <v>144</v>
      </c>
      <c r="BM143" s="215" t="s">
        <v>170</v>
      </c>
    </row>
    <row r="144" spans="1:65" s="2" customFormat="1" ht="24" customHeight="1">
      <c r="A144" s="35"/>
      <c r="B144" s="36"/>
      <c r="C144" s="204" t="s">
        <v>158</v>
      </c>
      <c r="D144" s="204" t="s">
        <v>139</v>
      </c>
      <c r="E144" s="205" t="s">
        <v>171</v>
      </c>
      <c r="F144" s="206" t="s">
        <v>172</v>
      </c>
      <c r="G144" s="207" t="s">
        <v>173</v>
      </c>
      <c r="H144" s="208">
        <v>86.17</v>
      </c>
      <c r="I144" s="209"/>
      <c r="J144" s="210">
        <f>ROUND(I144*H144,2)</f>
        <v>0</v>
      </c>
      <c r="K144" s="206" t="s">
        <v>143</v>
      </c>
      <c r="L144" s="40"/>
      <c r="M144" s="211" t="s">
        <v>1</v>
      </c>
      <c r="N144" s="212" t="s">
        <v>44</v>
      </c>
      <c r="O144" s="72"/>
      <c r="P144" s="213">
        <f>O144*H144</f>
        <v>0</v>
      </c>
      <c r="Q144" s="213">
        <v>0</v>
      </c>
      <c r="R144" s="213">
        <f>Q144*H144</f>
        <v>0</v>
      </c>
      <c r="S144" s="213">
        <v>0</v>
      </c>
      <c r="T144" s="214">
        <f>S144*H144</f>
        <v>0</v>
      </c>
      <c r="U144" s="35"/>
      <c r="V144" s="35"/>
      <c r="W144" s="35"/>
      <c r="X144" s="35"/>
      <c r="Y144" s="35"/>
      <c r="Z144" s="35"/>
      <c r="AA144" s="35"/>
      <c r="AB144" s="35"/>
      <c r="AC144" s="35"/>
      <c r="AD144" s="35"/>
      <c r="AE144" s="35"/>
      <c r="AR144" s="215" t="s">
        <v>144</v>
      </c>
      <c r="AT144" s="215" t="s">
        <v>139</v>
      </c>
      <c r="AU144" s="215" t="s">
        <v>89</v>
      </c>
      <c r="AY144" s="18" t="s">
        <v>137</v>
      </c>
      <c r="BE144" s="216">
        <f>IF(N144="základní",J144,0)</f>
        <v>0</v>
      </c>
      <c r="BF144" s="216">
        <f>IF(N144="snížená",J144,0)</f>
        <v>0</v>
      </c>
      <c r="BG144" s="216">
        <f>IF(N144="zákl. přenesená",J144,0)</f>
        <v>0</v>
      </c>
      <c r="BH144" s="216">
        <f>IF(N144="sníž. přenesená",J144,0)</f>
        <v>0</v>
      </c>
      <c r="BI144" s="216">
        <f>IF(N144="nulová",J144,0)</f>
        <v>0</v>
      </c>
      <c r="BJ144" s="18" t="s">
        <v>87</v>
      </c>
      <c r="BK144" s="216">
        <f>ROUND(I144*H144,2)</f>
        <v>0</v>
      </c>
      <c r="BL144" s="18" t="s">
        <v>144</v>
      </c>
      <c r="BM144" s="215" t="s">
        <v>174</v>
      </c>
    </row>
    <row r="145" spans="1:65" s="15" customFormat="1" ht="11.25">
      <c r="B145" s="240"/>
      <c r="C145" s="241"/>
      <c r="D145" s="219" t="s">
        <v>145</v>
      </c>
      <c r="E145" s="242" t="s">
        <v>1</v>
      </c>
      <c r="F145" s="243" t="s">
        <v>175</v>
      </c>
      <c r="G145" s="241"/>
      <c r="H145" s="242" t="s">
        <v>1</v>
      </c>
      <c r="I145" s="244"/>
      <c r="J145" s="241"/>
      <c r="K145" s="241"/>
      <c r="L145" s="245"/>
      <c r="M145" s="246"/>
      <c r="N145" s="247"/>
      <c r="O145" s="247"/>
      <c r="P145" s="247"/>
      <c r="Q145" s="247"/>
      <c r="R145" s="247"/>
      <c r="S145" s="247"/>
      <c r="T145" s="248"/>
      <c r="AT145" s="249" t="s">
        <v>145</v>
      </c>
      <c r="AU145" s="249" t="s">
        <v>89</v>
      </c>
      <c r="AV145" s="15" t="s">
        <v>87</v>
      </c>
      <c r="AW145" s="15" t="s">
        <v>34</v>
      </c>
      <c r="AX145" s="15" t="s">
        <v>79</v>
      </c>
      <c r="AY145" s="249" t="s">
        <v>137</v>
      </c>
    </row>
    <row r="146" spans="1:65" s="13" customFormat="1" ht="11.25">
      <c r="B146" s="217"/>
      <c r="C146" s="218"/>
      <c r="D146" s="219" t="s">
        <v>145</v>
      </c>
      <c r="E146" s="220" t="s">
        <v>1</v>
      </c>
      <c r="F146" s="221" t="s">
        <v>176</v>
      </c>
      <c r="G146" s="218"/>
      <c r="H146" s="222">
        <v>86.17</v>
      </c>
      <c r="I146" s="223"/>
      <c r="J146" s="218"/>
      <c r="K146" s="218"/>
      <c r="L146" s="224"/>
      <c r="M146" s="225"/>
      <c r="N146" s="226"/>
      <c r="O146" s="226"/>
      <c r="P146" s="226"/>
      <c r="Q146" s="226"/>
      <c r="R146" s="226"/>
      <c r="S146" s="226"/>
      <c r="T146" s="227"/>
      <c r="AT146" s="228" t="s">
        <v>145</v>
      </c>
      <c r="AU146" s="228" t="s">
        <v>89</v>
      </c>
      <c r="AV146" s="13" t="s">
        <v>89</v>
      </c>
      <c r="AW146" s="13" t="s">
        <v>34</v>
      </c>
      <c r="AX146" s="13" t="s">
        <v>79</v>
      </c>
      <c r="AY146" s="228" t="s">
        <v>137</v>
      </c>
    </row>
    <row r="147" spans="1:65" s="14" customFormat="1" ht="11.25">
      <c r="B147" s="229"/>
      <c r="C147" s="230"/>
      <c r="D147" s="219" t="s">
        <v>145</v>
      </c>
      <c r="E147" s="231" t="s">
        <v>1</v>
      </c>
      <c r="F147" s="232" t="s">
        <v>147</v>
      </c>
      <c r="G147" s="230"/>
      <c r="H147" s="233">
        <v>86.17</v>
      </c>
      <c r="I147" s="234"/>
      <c r="J147" s="230"/>
      <c r="K147" s="230"/>
      <c r="L147" s="235"/>
      <c r="M147" s="236"/>
      <c r="N147" s="237"/>
      <c r="O147" s="237"/>
      <c r="P147" s="237"/>
      <c r="Q147" s="237"/>
      <c r="R147" s="237"/>
      <c r="S147" s="237"/>
      <c r="T147" s="238"/>
      <c r="AT147" s="239" t="s">
        <v>145</v>
      </c>
      <c r="AU147" s="239" t="s">
        <v>89</v>
      </c>
      <c r="AV147" s="14" t="s">
        <v>144</v>
      </c>
      <c r="AW147" s="14" t="s">
        <v>34</v>
      </c>
      <c r="AX147" s="14" t="s">
        <v>87</v>
      </c>
      <c r="AY147" s="239" t="s">
        <v>137</v>
      </c>
    </row>
    <row r="148" spans="1:65" s="2" customFormat="1" ht="24" customHeight="1">
      <c r="A148" s="35"/>
      <c r="B148" s="36"/>
      <c r="C148" s="204" t="s">
        <v>177</v>
      </c>
      <c r="D148" s="204" t="s">
        <v>139</v>
      </c>
      <c r="E148" s="205" t="s">
        <v>178</v>
      </c>
      <c r="F148" s="206" t="s">
        <v>179</v>
      </c>
      <c r="G148" s="207" t="s">
        <v>173</v>
      </c>
      <c r="H148" s="208">
        <v>853.08299999999997</v>
      </c>
      <c r="I148" s="209"/>
      <c r="J148" s="210">
        <f>ROUND(I148*H148,2)</f>
        <v>0</v>
      </c>
      <c r="K148" s="206" t="s">
        <v>143</v>
      </c>
      <c r="L148" s="40"/>
      <c r="M148" s="211" t="s">
        <v>1</v>
      </c>
      <c r="N148" s="212" t="s">
        <v>44</v>
      </c>
      <c r="O148" s="72"/>
      <c r="P148" s="213">
        <f>O148*H148</f>
        <v>0</v>
      </c>
      <c r="Q148" s="213">
        <v>0</v>
      </c>
      <c r="R148" s="213">
        <f>Q148*H148</f>
        <v>0</v>
      </c>
      <c r="S148" s="213">
        <v>0</v>
      </c>
      <c r="T148" s="214">
        <f>S148*H148</f>
        <v>0</v>
      </c>
      <c r="U148" s="35"/>
      <c r="V148" s="35"/>
      <c r="W148" s="35"/>
      <c r="X148" s="35"/>
      <c r="Y148" s="35"/>
      <c r="Z148" s="35"/>
      <c r="AA148" s="35"/>
      <c r="AB148" s="35"/>
      <c r="AC148" s="35"/>
      <c r="AD148" s="35"/>
      <c r="AE148" s="35"/>
      <c r="AR148" s="215" t="s">
        <v>144</v>
      </c>
      <c r="AT148" s="215" t="s">
        <v>139</v>
      </c>
      <c r="AU148" s="215" t="s">
        <v>89</v>
      </c>
      <c r="AY148" s="18" t="s">
        <v>137</v>
      </c>
      <c r="BE148" s="216">
        <f>IF(N148="základní",J148,0)</f>
        <v>0</v>
      </c>
      <c r="BF148" s="216">
        <f>IF(N148="snížená",J148,0)</f>
        <v>0</v>
      </c>
      <c r="BG148" s="216">
        <f>IF(N148="zákl. přenesená",J148,0)</f>
        <v>0</v>
      </c>
      <c r="BH148" s="216">
        <f>IF(N148="sníž. přenesená",J148,0)</f>
        <v>0</v>
      </c>
      <c r="BI148" s="216">
        <f>IF(N148="nulová",J148,0)</f>
        <v>0</v>
      </c>
      <c r="BJ148" s="18" t="s">
        <v>87</v>
      </c>
      <c r="BK148" s="216">
        <f>ROUND(I148*H148,2)</f>
        <v>0</v>
      </c>
      <c r="BL148" s="18" t="s">
        <v>144</v>
      </c>
      <c r="BM148" s="215" t="s">
        <v>180</v>
      </c>
    </row>
    <row r="149" spans="1:65" s="13" customFormat="1" ht="11.25">
      <c r="B149" s="217"/>
      <c r="C149" s="218"/>
      <c r="D149" s="219" t="s">
        <v>145</v>
      </c>
      <c r="E149" s="220" t="s">
        <v>1</v>
      </c>
      <c r="F149" s="221" t="s">
        <v>181</v>
      </c>
      <c r="G149" s="218"/>
      <c r="H149" s="222">
        <v>853.08299999999997</v>
      </c>
      <c r="I149" s="223"/>
      <c r="J149" s="218"/>
      <c r="K149" s="218"/>
      <c r="L149" s="224"/>
      <c r="M149" s="225"/>
      <c r="N149" s="226"/>
      <c r="O149" s="226"/>
      <c r="P149" s="226"/>
      <c r="Q149" s="226"/>
      <c r="R149" s="226"/>
      <c r="S149" s="226"/>
      <c r="T149" s="227"/>
      <c r="AT149" s="228" t="s">
        <v>145</v>
      </c>
      <c r="AU149" s="228" t="s">
        <v>89</v>
      </c>
      <c r="AV149" s="13" t="s">
        <v>89</v>
      </c>
      <c r="AW149" s="13" t="s">
        <v>34</v>
      </c>
      <c r="AX149" s="13" t="s">
        <v>79</v>
      </c>
      <c r="AY149" s="228" t="s">
        <v>137</v>
      </c>
    </row>
    <row r="150" spans="1:65" s="14" customFormat="1" ht="11.25">
      <c r="B150" s="229"/>
      <c r="C150" s="230"/>
      <c r="D150" s="219" t="s">
        <v>145</v>
      </c>
      <c r="E150" s="231" t="s">
        <v>1</v>
      </c>
      <c r="F150" s="232" t="s">
        <v>147</v>
      </c>
      <c r="G150" s="230"/>
      <c r="H150" s="233">
        <v>853.08299999999997</v>
      </c>
      <c r="I150" s="234"/>
      <c r="J150" s="230"/>
      <c r="K150" s="230"/>
      <c r="L150" s="235"/>
      <c r="M150" s="236"/>
      <c r="N150" s="237"/>
      <c r="O150" s="237"/>
      <c r="P150" s="237"/>
      <c r="Q150" s="237"/>
      <c r="R150" s="237"/>
      <c r="S150" s="237"/>
      <c r="T150" s="238"/>
      <c r="AT150" s="239" t="s">
        <v>145</v>
      </c>
      <c r="AU150" s="239" t="s">
        <v>89</v>
      </c>
      <c r="AV150" s="14" t="s">
        <v>144</v>
      </c>
      <c r="AW150" s="14" t="s">
        <v>34</v>
      </c>
      <c r="AX150" s="14" t="s">
        <v>87</v>
      </c>
      <c r="AY150" s="239" t="s">
        <v>137</v>
      </c>
    </row>
    <row r="151" spans="1:65" s="2" customFormat="1" ht="24" customHeight="1">
      <c r="A151" s="35"/>
      <c r="B151" s="36"/>
      <c r="C151" s="204" t="s">
        <v>163</v>
      </c>
      <c r="D151" s="204" t="s">
        <v>139</v>
      </c>
      <c r="E151" s="205" t="s">
        <v>182</v>
      </c>
      <c r="F151" s="206" t="s">
        <v>183</v>
      </c>
      <c r="G151" s="207" t="s">
        <v>173</v>
      </c>
      <c r="H151" s="208">
        <v>853.08299999999997</v>
      </c>
      <c r="I151" s="209"/>
      <c r="J151" s="210">
        <f>ROUND(I151*H151,2)</f>
        <v>0</v>
      </c>
      <c r="K151" s="206" t="s">
        <v>143</v>
      </c>
      <c r="L151" s="40"/>
      <c r="M151" s="211" t="s">
        <v>1</v>
      </c>
      <c r="N151" s="212" t="s">
        <v>44</v>
      </c>
      <c r="O151" s="72"/>
      <c r="P151" s="213">
        <f>O151*H151</f>
        <v>0</v>
      </c>
      <c r="Q151" s="213">
        <v>0</v>
      </c>
      <c r="R151" s="213">
        <f>Q151*H151</f>
        <v>0</v>
      </c>
      <c r="S151" s="213">
        <v>0</v>
      </c>
      <c r="T151" s="214">
        <f>S151*H151</f>
        <v>0</v>
      </c>
      <c r="U151" s="35"/>
      <c r="V151" s="35"/>
      <c r="W151" s="35"/>
      <c r="X151" s="35"/>
      <c r="Y151" s="35"/>
      <c r="Z151" s="35"/>
      <c r="AA151" s="35"/>
      <c r="AB151" s="35"/>
      <c r="AC151" s="35"/>
      <c r="AD151" s="35"/>
      <c r="AE151" s="35"/>
      <c r="AR151" s="215" t="s">
        <v>144</v>
      </c>
      <c r="AT151" s="215" t="s">
        <v>139</v>
      </c>
      <c r="AU151" s="215" t="s">
        <v>89</v>
      </c>
      <c r="AY151" s="18" t="s">
        <v>137</v>
      </c>
      <c r="BE151" s="216">
        <f>IF(N151="základní",J151,0)</f>
        <v>0</v>
      </c>
      <c r="BF151" s="216">
        <f>IF(N151="snížená",J151,0)</f>
        <v>0</v>
      </c>
      <c r="BG151" s="216">
        <f>IF(N151="zákl. přenesená",J151,0)</f>
        <v>0</v>
      </c>
      <c r="BH151" s="216">
        <f>IF(N151="sníž. přenesená",J151,0)</f>
        <v>0</v>
      </c>
      <c r="BI151" s="216">
        <f>IF(N151="nulová",J151,0)</f>
        <v>0</v>
      </c>
      <c r="BJ151" s="18" t="s">
        <v>87</v>
      </c>
      <c r="BK151" s="216">
        <f>ROUND(I151*H151,2)</f>
        <v>0</v>
      </c>
      <c r="BL151" s="18" t="s">
        <v>144</v>
      </c>
      <c r="BM151" s="215" t="s">
        <v>184</v>
      </c>
    </row>
    <row r="152" spans="1:65" s="13" customFormat="1" ht="11.25">
      <c r="B152" s="217"/>
      <c r="C152" s="218"/>
      <c r="D152" s="219" t="s">
        <v>145</v>
      </c>
      <c r="E152" s="220" t="s">
        <v>1</v>
      </c>
      <c r="F152" s="221" t="s">
        <v>181</v>
      </c>
      <c r="G152" s="218"/>
      <c r="H152" s="222">
        <v>853.08299999999997</v>
      </c>
      <c r="I152" s="223"/>
      <c r="J152" s="218"/>
      <c r="K152" s="218"/>
      <c r="L152" s="224"/>
      <c r="M152" s="225"/>
      <c r="N152" s="226"/>
      <c r="O152" s="226"/>
      <c r="P152" s="226"/>
      <c r="Q152" s="226"/>
      <c r="R152" s="226"/>
      <c r="S152" s="226"/>
      <c r="T152" s="227"/>
      <c r="AT152" s="228" t="s">
        <v>145</v>
      </c>
      <c r="AU152" s="228" t="s">
        <v>89</v>
      </c>
      <c r="AV152" s="13" t="s">
        <v>89</v>
      </c>
      <c r="AW152" s="13" t="s">
        <v>34</v>
      </c>
      <c r="AX152" s="13" t="s">
        <v>79</v>
      </c>
      <c r="AY152" s="228" t="s">
        <v>137</v>
      </c>
    </row>
    <row r="153" spans="1:65" s="14" customFormat="1" ht="11.25">
      <c r="B153" s="229"/>
      <c r="C153" s="230"/>
      <c r="D153" s="219" t="s">
        <v>145</v>
      </c>
      <c r="E153" s="231" t="s">
        <v>1</v>
      </c>
      <c r="F153" s="232" t="s">
        <v>147</v>
      </c>
      <c r="G153" s="230"/>
      <c r="H153" s="233">
        <v>853.08299999999997</v>
      </c>
      <c r="I153" s="234"/>
      <c r="J153" s="230"/>
      <c r="K153" s="230"/>
      <c r="L153" s="235"/>
      <c r="M153" s="236"/>
      <c r="N153" s="237"/>
      <c r="O153" s="237"/>
      <c r="P153" s="237"/>
      <c r="Q153" s="237"/>
      <c r="R153" s="237"/>
      <c r="S153" s="237"/>
      <c r="T153" s="238"/>
      <c r="AT153" s="239" t="s">
        <v>145</v>
      </c>
      <c r="AU153" s="239" t="s">
        <v>89</v>
      </c>
      <c r="AV153" s="14" t="s">
        <v>144</v>
      </c>
      <c r="AW153" s="14" t="s">
        <v>34</v>
      </c>
      <c r="AX153" s="14" t="s">
        <v>87</v>
      </c>
      <c r="AY153" s="239" t="s">
        <v>137</v>
      </c>
    </row>
    <row r="154" spans="1:65" s="2" customFormat="1" ht="16.5" customHeight="1">
      <c r="A154" s="35"/>
      <c r="B154" s="36"/>
      <c r="C154" s="204" t="s">
        <v>185</v>
      </c>
      <c r="D154" s="204" t="s">
        <v>139</v>
      </c>
      <c r="E154" s="205" t="s">
        <v>186</v>
      </c>
      <c r="F154" s="206" t="s">
        <v>187</v>
      </c>
      <c r="G154" s="207" t="s">
        <v>188</v>
      </c>
      <c r="H154" s="208">
        <v>1551.06</v>
      </c>
      <c r="I154" s="209"/>
      <c r="J154" s="210">
        <f>ROUND(I154*H154,2)</f>
        <v>0</v>
      </c>
      <c r="K154" s="206" t="s">
        <v>143</v>
      </c>
      <c r="L154" s="40"/>
      <c r="M154" s="211" t="s">
        <v>1</v>
      </c>
      <c r="N154" s="212" t="s">
        <v>44</v>
      </c>
      <c r="O154" s="72"/>
      <c r="P154" s="213">
        <f>O154*H154</f>
        <v>0</v>
      </c>
      <c r="Q154" s="213">
        <v>5.9000000000000003E-4</v>
      </c>
      <c r="R154" s="213">
        <f>Q154*H154</f>
        <v>0.91512539999999998</v>
      </c>
      <c r="S154" s="213">
        <v>0</v>
      </c>
      <c r="T154" s="214">
        <f>S154*H154</f>
        <v>0</v>
      </c>
      <c r="U154" s="35"/>
      <c r="V154" s="35"/>
      <c r="W154" s="35"/>
      <c r="X154" s="35"/>
      <c r="Y154" s="35"/>
      <c r="Z154" s="35"/>
      <c r="AA154" s="35"/>
      <c r="AB154" s="35"/>
      <c r="AC154" s="35"/>
      <c r="AD154" s="35"/>
      <c r="AE154" s="35"/>
      <c r="AR154" s="215" t="s">
        <v>144</v>
      </c>
      <c r="AT154" s="215" t="s">
        <v>139</v>
      </c>
      <c r="AU154" s="215" t="s">
        <v>89</v>
      </c>
      <c r="AY154" s="18" t="s">
        <v>137</v>
      </c>
      <c r="BE154" s="216">
        <f>IF(N154="základní",J154,0)</f>
        <v>0</v>
      </c>
      <c r="BF154" s="216">
        <f>IF(N154="snížená",J154,0)</f>
        <v>0</v>
      </c>
      <c r="BG154" s="216">
        <f>IF(N154="zákl. přenesená",J154,0)</f>
        <v>0</v>
      </c>
      <c r="BH154" s="216">
        <f>IF(N154="sníž. přenesená",J154,0)</f>
        <v>0</v>
      </c>
      <c r="BI154" s="216">
        <f>IF(N154="nulová",J154,0)</f>
        <v>0</v>
      </c>
      <c r="BJ154" s="18" t="s">
        <v>87</v>
      </c>
      <c r="BK154" s="216">
        <f>ROUND(I154*H154,2)</f>
        <v>0</v>
      </c>
      <c r="BL154" s="18" t="s">
        <v>144</v>
      </c>
      <c r="BM154" s="215" t="s">
        <v>189</v>
      </c>
    </row>
    <row r="155" spans="1:65" s="13" customFormat="1" ht="11.25">
      <c r="B155" s="217"/>
      <c r="C155" s="218"/>
      <c r="D155" s="219" t="s">
        <v>145</v>
      </c>
      <c r="E155" s="220" t="s">
        <v>1</v>
      </c>
      <c r="F155" s="221" t="s">
        <v>190</v>
      </c>
      <c r="G155" s="218"/>
      <c r="H155" s="222">
        <v>1551.06</v>
      </c>
      <c r="I155" s="223"/>
      <c r="J155" s="218"/>
      <c r="K155" s="218"/>
      <c r="L155" s="224"/>
      <c r="M155" s="225"/>
      <c r="N155" s="226"/>
      <c r="O155" s="226"/>
      <c r="P155" s="226"/>
      <c r="Q155" s="226"/>
      <c r="R155" s="226"/>
      <c r="S155" s="226"/>
      <c r="T155" s="227"/>
      <c r="AT155" s="228" t="s">
        <v>145</v>
      </c>
      <c r="AU155" s="228" t="s">
        <v>89</v>
      </c>
      <c r="AV155" s="13" t="s">
        <v>89</v>
      </c>
      <c r="AW155" s="13" t="s">
        <v>34</v>
      </c>
      <c r="AX155" s="13" t="s">
        <v>79</v>
      </c>
      <c r="AY155" s="228" t="s">
        <v>137</v>
      </c>
    </row>
    <row r="156" spans="1:65" s="14" customFormat="1" ht="11.25">
      <c r="B156" s="229"/>
      <c r="C156" s="230"/>
      <c r="D156" s="219" t="s">
        <v>145</v>
      </c>
      <c r="E156" s="231" t="s">
        <v>1</v>
      </c>
      <c r="F156" s="232" t="s">
        <v>147</v>
      </c>
      <c r="G156" s="230"/>
      <c r="H156" s="233">
        <v>1551.06</v>
      </c>
      <c r="I156" s="234"/>
      <c r="J156" s="230"/>
      <c r="K156" s="230"/>
      <c r="L156" s="235"/>
      <c r="M156" s="236"/>
      <c r="N156" s="237"/>
      <c r="O156" s="237"/>
      <c r="P156" s="237"/>
      <c r="Q156" s="237"/>
      <c r="R156" s="237"/>
      <c r="S156" s="237"/>
      <c r="T156" s="238"/>
      <c r="AT156" s="239" t="s">
        <v>145</v>
      </c>
      <c r="AU156" s="239" t="s">
        <v>89</v>
      </c>
      <c r="AV156" s="14" t="s">
        <v>144</v>
      </c>
      <c r="AW156" s="14" t="s">
        <v>34</v>
      </c>
      <c r="AX156" s="14" t="s">
        <v>87</v>
      </c>
      <c r="AY156" s="239" t="s">
        <v>137</v>
      </c>
    </row>
    <row r="157" spans="1:65" s="2" customFormat="1" ht="16.5" customHeight="1">
      <c r="A157" s="35"/>
      <c r="B157" s="36"/>
      <c r="C157" s="204" t="s">
        <v>166</v>
      </c>
      <c r="D157" s="204" t="s">
        <v>139</v>
      </c>
      <c r="E157" s="205" t="s">
        <v>191</v>
      </c>
      <c r="F157" s="206" t="s">
        <v>192</v>
      </c>
      <c r="G157" s="207" t="s">
        <v>188</v>
      </c>
      <c r="H157" s="208">
        <v>1551.06</v>
      </c>
      <c r="I157" s="209"/>
      <c r="J157" s="210">
        <f>ROUND(I157*H157,2)</f>
        <v>0</v>
      </c>
      <c r="K157" s="206" t="s">
        <v>143</v>
      </c>
      <c r="L157" s="40"/>
      <c r="M157" s="211" t="s">
        <v>1</v>
      </c>
      <c r="N157" s="212" t="s">
        <v>44</v>
      </c>
      <c r="O157" s="72"/>
      <c r="P157" s="213">
        <f>O157*H157</f>
        <v>0</v>
      </c>
      <c r="Q157" s="213">
        <v>0</v>
      </c>
      <c r="R157" s="213">
        <f>Q157*H157</f>
        <v>0</v>
      </c>
      <c r="S157" s="213">
        <v>0</v>
      </c>
      <c r="T157" s="214">
        <f>S157*H157</f>
        <v>0</v>
      </c>
      <c r="U157" s="35"/>
      <c r="V157" s="35"/>
      <c r="W157" s="35"/>
      <c r="X157" s="35"/>
      <c r="Y157" s="35"/>
      <c r="Z157" s="35"/>
      <c r="AA157" s="35"/>
      <c r="AB157" s="35"/>
      <c r="AC157" s="35"/>
      <c r="AD157" s="35"/>
      <c r="AE157" s="35"/>
      <c r="AR157" s="215" t="s">
        <v>144</v>
      </c>
      <c r="AT157" s="215" t="s">
        <v>139</v>
      </c>
      <c r="AU157" s="215" t="s">
        <v>89</v>
      </c>
      <c r="AY157" s="18" t="s">
        <v>137</v>
      </c>
      <c r="BE157" s="216">
        <f>IF(N157="základní",J157,0)</f>
        <v>0</v>
      </c>
      <c r="BF157" s="216">
        <f>IF(N157="snížená",J157,0)</f>
        <v>0</v>
      </c>
      <c r="BG157" s="216">
        <f>IF(N157="zákl. přenesená",J157,0)</f>
        <v>0</v>
      </c>
      <c r="BH157" s="216">
        <f>IF(N157="sníž. přenesená",J157,0)</f>
        <v>0</v>
      </c>
      <c r="BI157" s="216">
        <f>IF(N157="nulová",J157,0)</f>
        <v>0</v>
      </c>
      <c r="BJ157" s="18" t="s">
        <v>87</v>
      </c>
      <c r="BK157" s="216">
        <f>ROUND(I157*H157,2)</f>
        <v>0</v>
      </c>
      <c r="BL157" s="18" t="s">
        <v>144</v>
      </c>
      <c r="BM157" s="215" t="s">
        <v>193</v>
      </c>
    </row>
    <row r="158" spans="1:65" s="13" customFormat="1" ht="11.25">
      <c r="B158" s="217"/>
      <c r="C158" s="218"/>
      <c r="D158" s="219" t="s">
        <v>145</v>
      </c>
      <c r="E158" s="220" t="s">
        <v>1</v>
      </c>
      <c r="F158" s="221" t="s">
        <v>190</v>
      </c>
      <c r="G158" s="218"/>
      <c r="H158" s="222">
        <v>1551.06</v>
      </c>
      <c r="I158" s="223"/>
      <c r="J158" s="218"/>
      <c r="K158" s="218"/>
      <c r="L158" s="224"/>
      <c r="M158" s="225"/>
      <c r="N158" s="226"/>
      <c r="O158" s="226"/>
      <c r="P158" s="226"/>
      <c r="Q158" s="226"/>
      <c r="R158" s="226"/>
      <c r="S158" s="226"/>
      <c r="T158" s="227"/>
      <c r="AT158" s="228" t="s">
        <v>145</v>
      </c>
      <c r="AU158" s="228" t="s">
        <v>89</v>
      </c>
      <c r="AV158" s="13" t="s">
        <v>89</v>
      </c>
      <c r="AW158" s="13" t="s">
        <v>34</v>
      </c>
      <c r="AX158" s="13" t="s">
        <v>79</v>
      </c>
      <c r="AY158" s="228" t="s">
        <v>137</v>
      </c>
    </row>
    <row r="159" spans="1:65" s="14" customFormat="1" ht="11.25">
      <c r="B159" s="229"/>
      <c r="C159" s="230"/>
      <c r="D159" s="219" t="s">
        <v>145</v>
      </c>
      <c r="E159" s="231" t="s">
        <v>1</v>
      </c>
      <c r="F159" s="232" t="s">
        <v>147</v>
      </c>
      <c r="G159" s="230"/>
      <c r="H159" s="233">
        <v>1551.06</v>
      </c>
      <c r="I159" s="234"/>
      <c r="J159" s="230"/>
      <c r="K159" s="230"/>
      <c r="L159" s="235"/>
      <c r="M159" s="236"/>
      <c r="N159" s="237"/>
      <c r="O159" s="237"/>
      <c r="P159" s="237"/>
      <c r="Q159" s="237"/>
      <c r="R159" s="237"/>
      <c r="S159" s="237"/>
      <c r="T159" s="238"/>
      <c r="AT159" s="239" t="s">
        <v>145</v>
      </c>
      <c r="AU159" s="239" t="s">
        <v>89</v>
      </c>
      <c r="AV159" s="14" t="s">
        <v>144</v>
      </c>
      <c r="AW159" s="14" t="s">
        <v>34</v>
      </c>
      <c r="AX159" s="14" t="s">
        <v>87</v>
      </c>
      <c r="AY159" s="239" t="s">
        <v>137</v>
      </c>
    </row>
    <row r="160" spans="1:65" s="2" customFormat="1" ht="24" customHeight="1">
      <c r="A160" s="35"/>
      <c r="B160" s="36"/>
      <c r="C160" s="204" t="s">
        <v>194</v>
      </c>
      <c r="D160" s="204" t="s">
        <v>139</v>
      </c>
      <c r="E160" s="205" t="s">
        <v>195</v>
      </c>
      <c r="F160" s="206" t="s">
        <v>196</v>
      </c>
      <c r="G160" s="207" t="s">
        <v>173</v>
      </c>
      <c r="H160" s="208">
        <v>215.42500000000001</v>
      </c>
      <c r="I160" s="209"/>
      <c r="J160" s="210">
        <f>ROUND(I160*H160,2)</f>
        <v>0</v>
      </c>
      <c r="K160" s="206" t="s">
        <v>143</v>
      </c>
      <c r="L160" s="40"/>
      <c r="M160" s="211" t="s">
        <v>1</v>
      </c>
      <c r="N160" s="212" t="s">
        <v>44</v>
      </c>
      <c r="O160" s="72"/>
      <c r="P160" s="213">
        <f>O160*H160</f>
        <v>0</v>
      </c>
      <c r="Q160" s="213">
        <v>0</v>
      </c>
      <c r="R160" s="213">
        <f>Q160*H160</f>
        <v>0</v>
      </c>
      <c r="S160" s="213">
        <v>0</v>
      </c>
      <c r="T160" s="214">
        <f>S160*H160</f>
        <v>0</v>
      </c>
      <c r="U160" s="35"/>
      <c r="V160" s="35"/>
      <c r="W160" s="35"/>
      <c r="X160" s="35"/>
      <c r="Y160" s="35"/>
      <c r="Z160" s="35"/>
      <c r="AA160" s="35"/>
      <c r="AB160" s="35"/>
      <c r="AC160" s="35"/>
      <c r="AD160" s="35"/>
      <c r="AE160" s="35"/>
      <c r="AR160" s="215" t="s">
        <v>144</v>
      </c>
      <c r="AT160" s="215" t="s">
        <v>139</v>
      </c>
      <c r="AU160" s="215" t="s">
        <v>89</v>
      </c>
      <c r="AY160" s="18" t="s">
        <v>137</v>
      </c>
      <c r="BE160" s="216">
        <f>IF(N160="základní",J160,0)</f>
        <v>0</v>
      </c>
      <c r="BF160" s="216">
        <f>IF(N160="snížená",J160,0)</f>
        <v>0</v>
      </c>
      <c r="BG160" s="216">
        <f>IF(N160="zákl. přenesená",J160,0)</f>
        <v>0</v>
      </c>
      <c r="BH160" s="216">
        <f>IF(N160="sníž. přenesená",J160,0)</f>
        <v>0</v>
      </c>
      <c r="BI160" s="216">
        <f>IF(N160="nulová",J160,0)</f>
        <v>0</v>
      </c>
      <c r="BJ160" s="18" t="s">
        <v>87</v>
      </c>
      <c r="BK160" s="216">
        <f>ROUND(I160*H160,2)</f>
        <v>0</v>
      </c>
      <c r="BL160" s="18" t="s">
        <v>144</v>
      </c>
      <c r="BM160" s="215" t="s">
        <v>197</v>
      </c>
    </row>
    <row r="161" spans="1:65" s="15" customFormat="1" ht="11.25">
      <c r="B161" s="240"/>
      <c r="C161" s="241"/>
      <c r="D161" s="219" t="s">
        <v>145</v>
      </c>
      <c r="E161" s="242" t="s">
        <v>1</v>
      </c>
      <c r="F161" s="243" t="s">
        <v>198</v>
      </c>
      <c r="G161" s="241"/>
      <c r="H161" s="242" t="s">
        <v>1</v>
      </c>
      <c r="I161" s="244"/>
      <c r="J161" s="241"/>
      <c r="K161" s="241"/>
      <c r="L161" s="245"/>
      <c r="M161" s="246"/>
      <c r="N161" s="247"/>
      <c r="O161" s="247"/>
      <c r="P161" s="247"/>
      <c r="Q161" s="247"/>
      <c r="R161" s="247"/>
      <c r="S161" s="247"/>
      <c r="T161" s="248"/>
      <c r="AT161" s="249" t="s">
        <v>145</v>
      </c>
      <c r="AU161" s="249" t="s">
        <v>89</v>
      </c>
      <c r="AV161" s="15" t="s">
        <v>87</v>
      </c>
      <c r="AW161" s="15" t="s">
        <v>34</v>
      </c>
      <c r="AX161" s="15" t="s">
        <v>79</v>
      </c>
      <c r="AY161" s="249" t="s">
        <v>137</v>
      </c>
    </row>
    <row r="162" spans="1:65" s="13" customFormat="1" ht="11.25">
      <c r="B162" s="217"/>
      <c r="C162" s="218"/>
      <c r="D162" s="219" t="s">
        <v>145</v>
      </c>
      <c r="E162" s="220" t="s">
        <v>1</v>
      </c>
      <c r="F162" s="221" t="s">
        <v>199</v>
      </c>
      <c r="G162" s="218"/>
      <c r="H162" s="222">
        <v>215.42500000000001</v>
      </c>
      <c r="I162" s="223"/>
      <c r="J162" s="218"/>
      <c r="K162" s="218"/>
      <c r="L162" s="224"/>
      <c r="M162" s="225"/>
      <c r="N162" s="226"/>
      <c r="O162" s="226"/>
      <c r="P162" s="226"/>
      <c r="Q162" s="226"/>
      <c r="R162" s="226"/>
      <c r="S162" s="226"/>
      <c r="T162" s="227"/>
      <c r="AT162" s="228" t="s">
        <v>145</v>
      </c>
      <c r="AU162" s="228" t="s">
        <v>89</v>
      </c>
      <c r="AV162" s="13" t="s">
        <v>89</v>
      </c>
      <c r="AW162" s="13" t="s">
        <v>34</v>
      </c>
      <c r="AX162" s="13" t="s">
        <v>79</v>
      </c>
      <c r="AY162" s="228" t="s">
        <v>137</v>
      </c>
    </row>
    <row r="163" spans="1:65" s="14" customFormat="1" ht="11.25">
      <c r="B163" s="229"/>
      <c r="C163" s="230"/>
      <c r="D163" s="219" t="s">
        <v>145</v>
      </c>
      <c r="E163" s="231" t="s">
        <v>1</v>
      </c>
      <c r="F163" s="232" t="s">
        <v>147</v>
      </c>
      <c r="G163" s="230"/>
      <c r="H163" s="233">
        <v>215.42500000000001</v>
      </c>
      <c r="I163" s="234"/>
      <c r="J163" s="230"/>
      <c r="K163" s="230"/>
      <c r="L163" s="235"/>
      <c r="M163" s="236"/>
      <c r="N163" s="237"/>
      <c r="O163" s="237"/>
      <c r="P163" s="237"/>
      <c r="Q163" s="237"/>
      <c r="R163" s="237"/>
      <c r="S163" s="237"/>
      <c r="T163" s="238"/>
      <c r="AT163" s="239" t="s">
        <v>145</v>
      </c>
      <c r="AU163" s="239" t="s">
        <v>89</v>
      </c>
      <c r="AV163" s="14" t="s">
        <v>144</v>
      </c>
      <c r="AW163" s="14" t="s">
        <v>34</v>
      </c>
      <c r="AX163" s="14" t="s">
        <v>87</v>
      </c>
      <c r="AY163" s="239" t="s">
        <v>137</v>
      </c>
    </row>
    <row r="164" spans="1:65" s="2" customFormat="1" ht="24" customHeight="1">
      <c r="A164" s="35"/>
      <c r="B164" s="36"/>
      <c r="C164" s="204" t="s">
        <v>170</v>
      </c>
      <c r="D164" s="204" t="s">
        <v>139</v>
      </c>
      <c r="E164" s="205" t="s">
        <v>200</v>
      </c>
      <c r="F164" s="206" t="s">
        <v>201</v>
      </c>
      <c r="G164" s="207" t="s">
        <v>173</v>
      </c>
      <c r="H164" s="208">
        <v>1284.2439999999999</v>
      </c>
      <c r="I164" s="209"/>
      <c r="J164" s="210">
        <f>ROUND(I164*H164,2)</f>
        <v>0</v>
      </c>
      <c r="K164" s="206" t="s">
        <v>143</v>
      </c>
      <c r="L164" s="40"/>
      <c r="M164" s="211" t="s">
        <v>1</v>
      </c>
      <c r="N164" s="212" t="s">
        <v>44</v>
      </c>
      <c r="O164" s="72"/>
      <c r="P164" s="213">
        <f>O164*H164</f>
        <v>0</v>
      </c>
      <c r="Q164" s="213">
        <v>0</v>
      </c>
      <c r="R164" s="213">
        <f>Q164*H164</f>
        <v>0</v>
      </c>
      <c r="S164" s="213">
        <v>0</v>
      </c>
      <c r="T164" s="214">
        <f>S164*H164</f>
        <v>0</v>
      </c>
      <c r="U164" s="35"/>
      <c r="V164" s="35"/>
      <c r="W164" s="35"/>
      <c r="X164" s="35"/>
      <c r="Y164" s="35"/>
      <c r="Z164" s="35"/>
      <c r="AA164" s="35"/>
      <c r="AB164" s="35"/>
      <c r="AC164" s="35"/>
      <c r="AD164" s="35"/>
      <c r="AE164" s="35"/>
      <c r="AR164" s="215" t="s">
        <v>144</v>
      </c>
      <c r="AT164" s="215" t="s">
        <v>139</v>
      </c>
      <c r="AU164" s="215" t="s">
        <v>89</v>
      </c>
      <c r="AY164" s="18" t="s">
        <v>137</v>
      </c>
      <c r="BE164" s="216">
        <f>IF(N164="základní",J164,0)</f>
        <v>0</v>
      </c>
      <c r="BF164" s="216">
        <f>IF(N164="snížená",J164,0)</f>
        <v>0</v>
      </c>
      <c r="BG164" s="216">
        <f>IF(N164="zákl. přenesená",J164,0)</f>
        <v>0</v>
      </c>
      <c r="BH164" s="216">
        <f>IF(N164="sníž. přenesená",J164,0)</f>
        <v>0</v>
      </c>
      <c r="BI164" s="216">
        <f>IF(N164="nulová",J164,0)</f>
        <v>0</v>
      </c>
      <c r="BJ164" s="18" t="s">
        <v>87</v>
      </c>
      <c r="BK164" s="216">
        <f>ROUND(I164*H164,2)</f>
        <v>0</v>
      </c>
      <c r="BL164" s="18" t="s">
        <v>144</v>
      </c>
      <c r="BM164" s="215" t="s">
        <v>202</v>
      </c>
    </row>
    <row r="165" spans="1:65" s="15" customFormat="1" ht="11.25">
      <c r="B165" s="240"/>
      <c r="C165" s="241"/>
      <c r="D165" s="219" t="s">
        <v>145</v>
      </c>
      <c r="E165" s="242" t="s">
        <v>1</v>
      </c>
      <c r="F165" s="243" t="s">
        <v>203</v>
      </c>
      <c r="G165" s="241"/>
      <c r="H165" s="242" t="s">
        <v>1</v>
      </c>
      <c r="I165" s="244"/>
      <c r="J165" s="241"/>
      <c r="K165" s="241"/>
      <c r="L165" s="245"/>
      <c r="M165" s="246"/>
      <c r="N165" s="247"/>
      <c r="O165" s="247"/>
      <c r="P165" s="247"/>
      <c r="Q165" s="247"/>
      <c r="R165" s="247"/>
      <c r="S165" s="247"/>
      <c r="T165" s="248"/>
      <c r="AT165" s="249" t="s">
        <v>145</v>
      </c>
      <c r="AU165" s="249" t="s">
        <v>89</v>
      </c>
      <c r="AV165" s="15" t="s">
        <v>87</v>
      </c>
      <c r="AW165" s="15" t="s">
        <v>34</v>
      </c>
      <c r="AX165" s="15" t="s">
        <v>79</v>
      </c>
      <c r="AY165" s="249" t="s">
        <v>137</v>
      </c>
    </row>
    <row r="166" spans="1:65" s="13" customFormat="1" ht="11.25">
      <c r="B166" s="217"/>
      <c r="C166" s="218"/>
      <c r="D166" s="219" t="s">
        <v>145</v>
      </c>
      <c r="E166" s="220" t="s">
        <v>1</v>
      </c>
      <c r="F166" s="221" t="s">
        <v>204</v>
      </c>
      <c r="G166" s="218"/>
      <c r="H166" s="222">
        <v>642.12199999999996</v>
      </c>
      <c r="I166" s="223"/>
      <c r="J166" s="218"/>
      <c r="K166" s="218"/>
      <c r="L166" s="224"/>
      <c r="M166" s="225"/>
      <c r="N166" s="226"/>
      <c r="O166" s="226"/>
      <c r="P166" s="226"/>
      <c r="Q166" s="226"/>
      <c r="R166" s="226"/>
      <c r="S166" s="226"/>
      <c r="T166" s="227"/>
      <c r="AT166" s="228" t="s">
        <v>145</v>
      </c>
      <c r="AU166" s="228" t="s">
        <v>89</v>
      </c>
      <c r="AV166" s="13" t="s">
        <v>89</v>
      </c>
      <c r="AW166" s="13" t="s">
        <v>34</v>
      </c>
      <c r="AX166" s="13" t="s">
        <v>79</v>
      </c>
      <c r="AY166" s="228" t="s">
        <v>137</v>
      </c>
    </row>
    <row r="167" spans="1:65" s="15" customFormat="1" ht="11.25">
      <c r="B167" s="240"/>
      <c r="C167" s="241"/>
      <c r="D167" s="219" t="s">
        <v>145</v>
      </c>
      <c r="E167" s="242" t="s">
        <v>1</v>
      </c>
      <c r="F167" s="243" t="s">
        <v>205</v>
      </c>
      <c r="G167" s="241"/>
      <c r="H167" s="242" t="s">
        <v>1</v>
      </c>
      <c r="I167" s="244"/>
      <c r="J167" s="241"/>
      <c r="K167" s="241"/>
      <c r="L167" s="245"/>
      <c r="M167" s="246"/>
      <c r="N167" s="247"/>
      <c r="O167" s="247"/>
      <c r="P167" s="247"/>
      <c r="Q167" s="247"/>
      <c r="R167" s="247"/>
      <c r="S167" s="247"/>
      <c r="T167" s="248"/>
      <c r="AT167" s="249" t="s">
        <v>145</v>
      </c>
      <c r="AU167" s="249" t="s">
        <v>89</v>
      </c>
      <c r="AV167" s="15" t="s">
        <v>87</v>
      </c>
      <c r="AW167" s="15" t="s">
        <v>34</v>
      </c>
      <c r="AX167" s="15" t="s">
        <v>79</v>
      </c>
      <c r="AY167" s="249" t="s">
        <v>137</v>
      </c>
    </row>
    <row r="168" spans="1:65" s="13" customFormat="1" ht="11.25">
      <c r="B168" s="217"/>
      <c r="C168" s="218"/>
      <c r="D168" s="219" t="s">
        <v>145</v>
      </c>
      <c r="E168" s="220" t="s">
        <v>1</v>
      </c>
      <c r="F168" s="221" t="s">
        <v>204</v>
      </c>
      <c r="G168" s="218"/>
      <c r="H168" s="222">
        <v>642.12199999999996</v>
      </c>
      <c r="I168" s="223"/>
      <c r="J168" s="218"/>
      <c r="K168" s="218"/>
      <c r="L168" s="224"/>
      <c r="M168" s="225"/>
      <c r="N168" s="226"/>
      <c r="O168" s="226"/>
      <c r="P168" s="226"/>
      <c r="Q168" s="226"/>
      <c r="R168" s="226"/>
      <c r="S168" s="226"/>
      <c r="T168" s="227"/>
      <c r="AT168" s="228" t="s">
        <v>145</v>
      </c>
      <c r="AU168" s="228" t="s">
        <v>89</v>
      </c>
      <c r="AV168" s="13" t="s">
        <v>89</v>
      </c>
      <c r="AW168" s="13" t="s">
        <v>34</v>
      </c>
      <c r="AX168" s="13" t="s">
        <v>79</v>
      </c>
      <c r="AY168" s="228" t="s">
        <v>137</v>
      </c>
    </row>
    <row r="169" spans="1:65" s="14" customFormat="1" ht="11.25">
      <c r="B169" s="229"/>
      <c r="C169" s="230"/>
      <c r="D169" s="219" t="s">
        <v>145</v>
      </c>
      <c r="E169" s="231" t="s">
        <v>1</v>
      </c>
      <c r="F169" s="232" t="s">
        <v>147</v>
      </c>
      <c r="G169" s="230"/>
      <c r="H169" s="233">
        <v>1284.2439999999999</v>
      </c>
      <c r="I169" s="234"/>
      <c r="J169" s="230"/>
      <c r="K169" s="230"/>
      <c r="L169" s="235"/>
      <c r="M169" s="236"/>
      <c r="N169" s="237"/>
      <c r="O169" s="237"/>
      <c r="P169" s="237"/>
      <c r="Q169" s="237"/>
      <c r="R169" s="237"/>
      <c r="S169" s="237"/>
      <c r="T169" s="238"/>
      <c r="AT169" s="239" t="s">
        <v>145</v>
      </c>
      <c r="AU169" s="239" t="s">
        <v>89</v>
      </c>
      <c r="AV169" s="14" t="s">
        <v>144</v>
      </c>
      <c r="AW169" s="14" t="s">
        <v>34</v>
      </c>
      <c r="AX169" s="14" t="s">
        <v>87</v>
      </c>
      <c r="AY169" s="239" t="s">
        <v>137</v>
      </c>
    </row>
    <row r="170" spans="1:65" s="2" customFormat="1" ht="24" customHeight="1">
      <c r="A170" s="35"/>
      <c r="B170" s="36"/>
      <c r="C170" s="204" t="s">
        <v>8</v>
      </c>
      <c r="D170" s="204" t="s">
        <v>139</v>
      </c>
      <c r="E170" s="205" t="s">
        <v>206</v>
      </c>
      <c r="F170" s="206" t="s">
        <v>207</v>
      </c>
      <c r="G170" s="207" t="s">
        <v>173</v>
      </c>
      <c r="H170" s="208">
        <v>210.96100000000001</v>
      </c>
      <c r="I170" s="209"/>
      <c r="J170" s="210">
        <f>ROUND(I170*H170,2)</f>
        <v>0</v>
      </c>
      <c r="K170" s="206" t="s">
        <v>143</v>
      </c>
      <c r="L170" s="40"/>
      <c r="M170" s="211" t="s">
        <v>1</v>
      </c>
      <c r="N170" s="212" t="s">
        <v>44</v>
      </c>
      <c r="O170" s="72"/>
      <c r="P170" s="213">
        <f>O170*H170</f>
        <v>0</v>
      </c>
      <c r="Q170" s="213">
        <v>0</v>
      </c>
      <c r="R170" s="213">
        <f>Q170*H170</f>
        <v>0</v>
      </c>
      <c r="S170" s="213">
        <v>0</v>
      </c>
      <c r="T170" s="214">
        <f>S170*H170</f>
        <v>0</v>
      </c>
      <c r="U170" s="35"/>
      <c r="V170" s="35"/>
      <c r="W170" s="35"/>
      <c r="X170" s="35"/>
      <c r="Y170" s="35"/>
      <c r="Z170" s="35"/>
      <c r="AA170" s="35"/>
      <c r="AB170" s="35"/>
      <c r="AC170" s="35"/>
      <c r="AD170" s="35"/>
      <c r="AE170" s="35"/>
      <c r="AR170" s="215" t="s">
        <v>144</v>
      </c>
      <c r="AT170" s="215" t="s">
        <v>139</v>
      </c>
      <c r="AU170" s="215" t="s">
        <v>89</v>
      </c>
      <c r="AY170" s="18" t="s">
        <v>137</v>
      </c>
      <c r="BE170" s="216">
        <f>IF(N170="základní",J170,0)</f>
        <v>0</v>
      </c>
      <c r="BF170" s="216">
        <f>IF(N170="snížená",J170,0)</f>
        <v>0</v>
      </c>
      <c r="BG170" s="216">
        <f>IF(N170="zákl. přenesená",J170,0)</f>
        <v>0</v>
      </c>
      <c r="BH170" s="216">
        <f>IF(N170="sníž. přenesená",J170,0)</f>
        <v>0</v>
      </c>
      <c r="BI170" s="216">
        <f>IF(N170="nulová",J170,0)</f>
        <v>0</v>
      </c>
      <c r="BJ170" s="18" t="s">
        <v>87</v>
      </c>
      <c r="BK170" s="216">
        <f>ROUND(I170*H170,2)</f>
        <v>0</v>
      </c>
      <c r="BL170" s="18" t="s">
        <v>144</v>
      </c>
      <c r="BM170" s="215" t="s">
        <v>208</v>
      </c>
    </row>
    <row r="171" spans="1:65" s="13" customFormat="1" ht="11.25">
      <c r="B171" s="217"/>
      <c r="C171" s="218"/>
      <c r="D171" s="219" t="s">
        <v>145</v>
      </c>
      <c r="E171" s="220" t="s">
        <v>1</v>
      </c>
      <c r="F171" s="221" t="s">
        <v>209</v>
      </c>
      <c r="G171" s="218"/>
      <c r="H171" s="222">
        <v>210.96100000000001</v>
      </c>
      <c r="I171" s="223"/>
      <c r="J171" s="218"/>
      <c r="K171" s="218"/>
      <c r="L171" s="224"/>
      <c r="M171" s="225"/>
      <c r="N171" s="226"/>
      <c r="O171" s="226"/>
      <c r="P171" s="226"/>
      <c r="Q171" s="226"/>
      <c r="R171" s="226"/>
      <c r="S171" s="226"/>
      <c r="T171" s="227"/>
      <c r="AT171" s="228" t="s">
        <v>145</v>
      </c>
      <c r="AU171" s="228" t="s">
        <v>89</v>
      </c>
      <c r="AV171" s="13" t="s">
        <v>89</v>
      </c>
      <c r="AW171" s="13" t="s">
        <v>34</v>
      </c>
      <c r="AX171" s="13" t="s">
        <v>79</v>
      </c>
      <c r="AY171" s="228" t="s">
        <v>137</v>
      </c>
    </row>
    <row r="172" spans="1:65" s="14" customFormat="1" ht="11.25">
      <c r="B172" s="229"/>
      <c r="C172" s="230"/>
      <c r="D172" s="219" t="s">
        <v>145</v>
      </c>
      <c r="E172" s="231" t="s">
        <v>1</v>
      </c>
      <c r="F172" s="232" t="s">
        <v>147</v>
      </c>
      <c r="G172" s="230"/>
      <c r="H172" s="233">
        <v>210.96100000000001</v>
      </c>
      <c r="I172" s="234"/>
      <c r="J172" s="230"/>
      <c r="K172" s="230"/>
      <c r="L172" s="235"/>
      <c r="M172" s="236"/>
      <c r="N172" s="237"/>
      <c r="O172" s="237"/>
      <c r="P172" s="237"/>
      <c r="Q172" s="237"/>
      <c r="R172" s="237"/>
      <c r="S172" s="237"/>
      <c r="T172" s="238"/>
      <c r="AT172" s="239" t="s">
        <v>145</v>
      </c>
      <c r="AU172" s="239" t="s">
        <v>89</v>
      </c>
      <c r="AV172" s="14" t="s">
        <v>144</v>
      </c>
      <c r="AW172" s="14" t="s">
        <v>34</v>
      </c>
      <c r="AX172" s="14" t="s">
        <v>87</v>
      </c>
      <c r="AY172" s="239" t="s">
        <v>137</v>
      </c>
    </row>
    <row r="173" spans="1:65" s="2" customFormat="1" ht="16.5" customHeight="1">
      <c r="A173" s="35"/>
      <c r="B173" s="36"/>
      <c r="C173" s="204" t="s">
        <v>174</v>
      </c>
      <c r="D173" s="204" t="s">
        <v>139</v>
      </c>
      <c r="E173" s="205" t="s">
        <v>210</v>
      </c>
      <c r="F173" s="206" t="s">
        <v>211</v>
      </c>
      <c r="G173" s="207" t="s">
        <v>173</v>
      </c>
      <c r="H173" s="208">
        <v>642.96100000000001</v>
      </c>
      <c r="I173" s="209"/>
      <c r="J173" s="210">
        <f>ROUND(I173*H173,2)</f>
        <v>0</v>
      </c>
      <c r="K173" s="206" t="s">
        <v>143</v>
      </c>
      <c r="L173" s="40"/>
      <c r="M173" s="211" t="s">
        <v>1</v>
      </c>
      <c r="N173" s="212" t="s">
        <v>44</v>
      </c>
      <c r="O173" s="72"/>
      <c r="P173" s="213">
        <f>O173*H173</f>
        <v>0</v>
      </c>
      <c r="Q173" s="213">
        <v>0</v>
      </c>
      <c r="R173" s="213">
        <f>Q173*H173</f>
        <v>0</v>
      </c>
      <c r="S173" s="213">
        <v>0</v>
      </c>
      <c r="T173" s="214">
        <f>S173*H173</f>
        <v>0</v>
      </c>
      <c r="U173" s="35"/>
      <c r="V173" s="35"/>
      <c r="W173" s="35"/>
      <c r="X173" s="35"/>
      <c r="Y173" s="35"/>
      <c r="Z173" s="35"/>
      <c r="AA173" s="35"/>
      <c r="AB173" s="35"/>
      <c r="AC173" s="35"/>
      <c r="AD173" s="35"/>
      <c r="AE173" s="35"/>
      <c r="AR173" s="215" t="s">
        <v>144</v>
      </c>
      <c r="AT173" s="215" t="s">
        <v>139</v>
      </c>
      <c r="AU173" s="215" t="s">
        <v>89</v>
      </c>
      <c r="AY173" s="18" t="s">
        <v>137</v>
      </c>
      <c r="BE173" s="216">
        <f>IF(N173="základní",J173,0)</f>
        <v>0</v>
      </c>
      <c r="BF173" s="216">
        <f>IF(N173="snížená",J173,0)</f>
        <v>0</v>
      </c>
      <c r="BG173" s="216">
        <f>IF(N173="zákl. přenesená",J173,0)</f>
        <v>0</v>
      </c>
      <c r="BH173" s="216">
        <f>IF(N173="sníž. přenesená",J173,0)</f>
        <v>0</v>
      </c>
      <c r="BI173" s="216">
        <f>IF(N173="nulová",J173,0)</f>
        <v>0</v>
      </c>
      <c r="BJ173" s="18" t="s">
        <v>87</v>
      </c>
      <c r="BK173" s="216">
        <f>ROUND(I173*H173,2)</f>
        <v>0</v>
      </c>
      <c r="BL173" s="18" t="s">
        <v>144</v>
      </c>
      <c r="BM173" s="215" t="s">
        <v>212</v>
      </c>
    </row>
    <row r="174" spans="1:65" s="2" customFormat="1" ht="16.5" customHeight="1">
      <c r="A174" s="35"/>
      <c r="B174" s="36"/>
      <c r="C174" s="204" t="s">
        <v>213</v>
      </c>
      <c r="D174" s="204" t="s">
        <v>139</v>
      </c>
      <c r="E174" s="205" t="s">
        <v>214</v>
      </c>
      <c r="F174" s="206" t="s">
        <v>215</v>
      </c>
      <c r="G174" s="207" t="s">
        <v>173</v>
      </c>
      <c r="H174" s="208">
        <v>210.96100000000001</v>
      </c>
      <c r="I174" s="209"/>
      <c r="J174" s="210">
        <f>ROUND(I174*H174,2)</f>
        <v>0</v>
      </c>
      <c r="K174" s="206" t="s">
        <v>143</v>
      </c>
      <c r="L174" s="40"/>
      <c r="M174" s="211" t="s">
        <v>1</v>
      </c>
      <c r="N174" s="212" t="s">
        <v>44</v>
      </c>
      <c r="O174" s="72"/>
      <c r="P174" s="213">
        <f>O174*H174</f>
        <v>0</v>
      </c>
      <c r="Q174" s="213">
        <v>0</v>
      </c>
      <c r="R174" s="213">
        <f>Q174*H174</f>
        <v>0</v>
      </c>
      <c r="S174" s="213">
        <v>0</v>
      </c>
      <c r="T174" s="214">
        <f>S174*H174</f>
        <v>0</v>
      </c>
      <c r="U174" s="35"/>
      <c r="V174" s="35"/>
      <c r="W174" s="35"/>
      <c r="X174" s="35"/>
      <c r="Y174" s="35"/>
      <c r="Z174" s="35"/>
      <c r="AA174" s="35"/>
      <c r="AB174" s="35"/>
      <c r="AC174" s="35"/>
      <c r="AD174" s="35"/>
      <c r="AE174" s="35"/>
      <c r="AR174" s="215" t="s">
        <v>144</v>
      </c>
      <c r="AT174" s="215" t="s">
        <v>139</v>
      </c>
      <c r="AU174" s="215" t="s">
        <v>89</v>
      </c>
      <c r="AY174" s="18" t="s">
        <v>137</v>
      </c>
      <c r="BE174" s="216">
        <f>IF(N174="základní",J174,0)</f>
        <v>0</v>
      </c>
      <c r="BF174" s="216">
        <f>IF(N174="snížená",J174,0)</f>
        <v>0</v>
      </c>
      <c r="BG174" s="216">
        <f>IF(N174="zákl. přenesená",J174,0)</f>
        <v>0</v>
      </c>
      <c r="BH174" s="216">
        <f>IF(N174="sníž. přenesená",J174,0)</f>
        <v>0</v>
      </c>
      <c r="BI174" s="216">
        <f>IF(N174="nulová",J174,0)</f>
        <v>0</v>
      </c>
      <c r="BJ174" s="18" t="s">
        <v>87</v>
      </c>
      <c r="BK174" s="216">
        <f>ROUND(I174*H174,2)</f>
        <v>0</v>
      </c>
      <c r="BL174" s="18" t="s">
        <v>144</v>
      </c>
      <c r="BM174" s="215" t="s">
        <v>216</v>
      </c>
    </row>
    <row r="175" spans="1:65" s="13" customFormat="1" ht="11.25">
      <c r="B175" s="217"/>
      <c r="C175" s="218"/>
      <c r="D175" s="219" t="s">
        <v>145</v>
      </c>
      <c r="E175" s="220" t="s">
        <v>1</v>
      </c>
      <c r="F175" s="221" t="s">
        <v>209</v>
      </c>
      <c r="G175" s="218"/>
      <c r="H175" s="222">
        <v>210.96100000000001</v>
      </c>
      <c r="I175" s="223"/>
      <c r="J175" s="218"/>
      <c r="K175" s="218"/>
      <c r="L175" s="224"/>
      <c r="M175" s="225"/>
      <c r="N175" s="226"/>
      <c r="O175" s="226"/>
      <c r="P175" s="226"/>
      <c r="Q175" s="226"/>
      <c r="R175" s="226"/>
      <c r="S175" s="226"/>
      <c r="T175" s="227"/>
      <c r="AT175" s="228" t="s">
        <v>145</v>
      </c>
      <c r="AU175" s="228" t="s">
        <v>89</v>
      </c>
      <c r="AV175" s="13" t="s">
        <v>89</v>
      </c>
      <c r="AW175" s="13" t="s">
        <v>34</v>
      </c>
      <c r="AX175" s="13" t="s">
        <v>79</v>
      </c>
      <c r="AY175" s="228" t="s">
        <v>137</v>
      </c>
    </row>
    <row r="176" spans="1:65" s="14" customFormat="1" ht="11.25">
      <c r="B176" s="229"/>
      <c r="C176" s="230"/>
      <c r="D176" s="219" t="s">
        <v>145</v>
      </c>
      <c r="E176" s="231" t="s">
        <v>1</v>
      </c>
      <c r="F176" s="232" t="s">
        <v>147</v>
      </c>
      <c r="G176" s="230"/>
      <c r="H176" s="233">
        <v>210.96100000000001</v>
      </c>
      <c r="I176" s="234"/>
      <c r="J176" s="230"/>
      <c r="K176" s="230"/>
      <c r="L176" s="235"/>
      <c r="M176" s="236"/>
      <c r="N176" s="237"/>
      <c r="O176" s="237"/>
      <c r="P176" s="237"/>
      <c r="Q176" s="237"/>
      <c r="R176" s="237"/>
      <c r="S176" s="237"/>
      <c r="T176" s="238"/>
      <c r="AT176" s="239" t="s">
        <v>145</v>
      </c>
      <c r="AU176" s="239" t="s">
        <v>89</v>
      </c>
      <c r="AV176" s="14" t="s">
        <v>144</v>
      </c>
      <c r="AW176" s="14" t="s">
        <v>34</v>
      </c>
      <c r="AX176" s="14" t="s">
        <v>87</v>
      </c>
      <c r="AY176" s="239" t="s">
        <v>137</v>
      </c>
    </row>
    <row r="177" spans="1:65" s="2" customFormat="1" ht="16.5" customHeight="1">
      <c r="A177" s="35"/>
      <c r="B177" s="36"/>
      <c r="C177" s="204" t="s">
        <v>180</v>
      </c>
      <c r="D177" s="204" t="s">
        <v>139</v>
      </c>
      <c r="E177" s="205" t="s">
        <v>217</v>
      </c>
      <c r="F177" s="206" t="s">
        <v>218</v>
      </c>
      <c r="G177" s="207" t="s">
        <v>173</v>
      </c>
      <c r="H177" s="208">
        <v>210.96100000000001</v>
      </c>
      <c r="I177" s="209"/>
      <c r="J177" s="210">
        <f>ROUND(I177*H177,2)</f>
        <v>0</v>
      </c>
      <c r="K177" s="206" t="s">
        <v>143</v>
      </c>
      <c r="L177" s="40"/>
      <c r="M177" s="211" t="s">
        <v>1</v>
      </c>
      <c r="N177" s="212" t="s">
        <v>44</v>
      </c>
      <c r="O177" s="72"/>
      <c r="P177" s="213">
        <f>O177*H177</f>
        <v>0</v>
      </c>
      <c r="Q177" s="213">
        <v>0</v>
      </c>
      <c r="R177" s="213">
        <f>Q177*H177</f>
        <v>0</v>
      </c>
      <c r="S177" s="213">
        <v>0</v>
      </c>
      <c r="T177" s="214">
        <f>S177*H177</f>
        <v>0</v>
      </c>
      <c r="U177" s="35"/>
      <c r="V177" s="35"/>
      <c r="W177" s="35"/>
      <c r="X177" s="35"/>
      <c r="Y177" s="35"/>
      <c r="Z177" s="35"/>
      <c r="AA177" s="35"/>
      <c r="AB177" s="35"/>
      <c r="AC177" s="35"/>
      <c r="AD177" s="35"/>
      <c r="AE177" s="35"/>
      <c r="AR177" s="215" t="s">
        <v>144</v>
      </c>
      <c r="AT177" s="215" t="s">
        <v>139</v>
      </c>
      <c r="AU177" s="215" t="s">
        <v>89</v>
      </c>
      <c r="AY177" s="18" t="s">
        <v>137</v>
      </c>
      <c r="BE177" s="216">
        <f>IF(N177="základní",J177,0)</f>
        <v>0</v>
      </c>
      <c r="BF177" s="216">
        <f>IF(N177="snížená",J177,0)</f>
        <v>0</v>
      </c>
      <c r="BG177" s="216">
        <f>IF(N177="zákl. přenesená",J177,0)</f>
        <v>0</v>
      </c>
      <c r="BH177" s="216">
        <f>IF(N177="sníž. přenesená",J177,0)</f>
        <v>0</v>
      </c>
      <c r="BI177" s="216">
        <f>IF(N177="nulová",J177,0)</f>
        <v>0</v>
      </c>
      <c r="BJ177" s="18" t="s">
        <v>87</v>
      </c>
      <c r="BK177" s="216">
        <f>ROUND(I177*H177,2)</f>
        <v>0</v>
      </c>
      <c r="BL177" s="18" t="s">
        <v>144</v>
      </c>
      <c r="BM177" s="215" t="s">
        <v>219</v>
      </c>
    </row>
    <row r="178" spans="1:65" s="2" customFormat="1" ht="24" customHeight="1">
      <c r="A178" s="35"/>
      <c r="B178" s="36"/>
      <c r="C178" s="204" t="s">
        <v>220</v>
      </c>
      <c r="D178" s="204" t="s">
        <v>139</v>
      </c>
      <c r="E178" s="205" t="s">
        <v>221</v>
      </c>
      <c r="F178" s="206" t="s">
        <v>222</v>
      </c>
      <c r="G178" s="207" t="s">
        <v>223</v>
      </c>
      <c r="H178" s="208">
        <v>607.56799999999998</v>
      </c>
      <c r="I178" s="209"/>
      <c r="J178" s="210">
        <f>ROUND(I178*H178,2)</f>
        <v>0</v>
      </c>
      <c r="K178" s="206" t="s">
        <v>143</v>
      </c>
      <c r="L178" s="40"/>
      <c r="M178" s="211" t="s">
        <v>1</v>
      </c>
      <c r="N178" s="212" t="s">
        <v>44</v>
      </c>
      <c r="O178" s="72"/>
      <c r="P178" s="213">
        <f>O178*H178</f>
        <v>0</v>
      </c>
      <c r="Q178" s="213">
        <v>0</v>
      </c>
      <c r="R178" s="213">
        <f>Q178*H178</f>
        <v>0</v>
      </c>
      <c r="S178" s="213">
        <v>0</v>
      </c>
      <c r="T178" s="214">
        <f>S178*H178</f>
        <v>0</v>
      </c>
      <c r="U178" s="35"/>
      <c r="V178" s="35"/>
      <c r="W178" s="35"/>
      <c r="X178" s="35"/>
      <c r="Y178" s="35"/>
      <c r="Z178" s="35"/>
      <c r="AA178" s="35"/>
      <c r="AB178" s="35"/>
      <c r="AC178" s="35"/>
      <c r="AD178" s="35"/>
      <c r="AE178" s="35"/>
      <c r="AR178" s="215" t="s">
        <v>144</v>
      </c>
      <c r="AT178" s="215" t="s">
        <v>139</v>
      </c>
      <c r="AU178" s="215" t="s">
        <v>89</v>
      </c>
      <c r="AY178" s="18" t="s">
        <v>137</v>
      </c>
      <c r="BE178" s="216">
        <f>IF(N178="základní",J178,0)</f>
        <v>0</v>
      </c>
      <c r="BF178" s="216">
        <f>IF(N178="snížená",J178,0)</f>
        <v>0</v>
      </c>
      <c r="BG178" s="216">
        <f>IF(N178="zákl. přenesená",J178,0)</f>
        <v>0</v>
      </c>
      <c r="BH178" s="216">
        <f>IF(N178="sníž. přenesená",J178,0)</f>
        <v>0</v>
      </c>
      <c r="BI178" s="216">
        <f>IF(N178="nulová",J178,0)</f>
        <v>0</v>
      </c>
      <c r="BJ178" s="18" t="s">
        <v>87</v>
      </c>
      <c r="BK178" s="216">
        <f>ROUND(I178*H178,2)</f>
        <v>0</v>
      </c>
      <c r="BL178" s="18" t="s">
        <v>144</v>
      </c>
      <c r="BM178" s="215" t="s">
        <v>224</v>
      </c>
    </row>
    <row r="179" spans="1:65" s="13" customFormat="1" ht="11.25">
      <c r="B179" s="217"/>
      <c r="C179" s="218"/>
      <c r="D179" s="219" t="s">
        <v>145</v>
      </c>
      <c r="E179" s="220" t="s">
        <v>1</v>
      </c>
      <c r="F179" s="221" t="s">
        <v>225</v>
      </c>
      <c r="G179" s="218"/>
      <c r="H179" s="222">
        <v>337.53800000000001</v>
      </c>
      <c r="I179" s="223"/>
      <c r="J179" s="218"/>
      <c r="K179" s="218"/>
      <c r="L179" s="224"/>
      <c r="M179" s="225"/>
      <c r="N179" s="226"/>
      <c r="O179" s="226"/>
      <c r="P179" s="226"/>
      <c r="Q179" s="226"/>
      <c r="R179" s="226"/>
      <c r="S179" s="226"/>
      <c r="T179" s="227"/>
      <c r="AT179" s="228" t="s">
        <v>145</v>
      </c>
      <c r="AU179" s="228" t="s">
        <v>89</v>
      </c>
      <c r="AV179" s="13" t="s">
        <v>89</v>
      </c>
      <c r="AW179" s="13" t="s">
        <v>34</v>
      </c>
      <c r="AX179" s="13" t="s">
        <v>79</v>
      </c>
      <c r="AY179" s="228" t="s">
        <v>137</v>
      </c>
    </row>
    <row r="180" spans="1:65" s="14" customFormat="1" ht="11.25">
      <c r="B180" s="229"/>
      <c r="C180" s="230"/>
      <c r="D180" s="219" t="s">
        <v>145</v>
      </c>
      <c r="E180" s="231" t="s">
        <v>1</v>
      </c>
      <c r="F180" s="232" t="s">
        <v>147</v>
      </c>
      <c r="G180" s="230"/>
      <c r="H180" s="233">
        <v>337.53800000000001</v>
      </c>
      <c r="I180" s="234"/>
      <c r="J180" s="230"/>
      <c r="K180" s="230"/>
      <c r="L180" s="235"/>
      <c r="M180" s="236"/>
      <c r="N180" s="237"/>
      <c r="O180" s="237"/>
      <c r="P180" s="237"/>
      <c r="Q180" s="237"/>
      <c r="R180" s="237"/>
      <c r="S180" s="237"/>
      <c r="T180" s="238"/>
      <c r="AT180" s="239" t="s">
        <v>145</v>
      </c>
      <c r="AU180" s="239" t="s">
        <v>89</v>
      </c>
      <c r="AV180" s="14" t="s">
        <v>144</v>
      </c>
      <c r="AW180" s="14" t="s">
        <v>34</v>
      </c>
      <c r="AX180" s="14" t="s">
        <v>79</v>
      </c>
      <c r="AY180" s="239" t="s">
        <v>137</v>
      </c>
    </row>
    <row r="181" spans="1:65" s="13" customFormat="1" ht="11.25">
      <c r="B181" s="217"/>
      <c r="C181" s="218"/>
      <c r="D181" s="219" t="s">
        <v>145</v>
      </c>
      <c r="E181" s="220" t="s">
        <v>1</v>
      </c>
      <c r="F181" s="221" t="s">
        <v>226</v>
      </c>
      <c r="G181" s="218"/>
      <c r="H181" s="222">
        <v>607.56799999999998</v>
      </c>
      <c r="I181" s="223"/>
      <c r="J181" s="218"/>
      <c r="K181" s="218"/>
      <c r="L181" s="224"/>
      <c r="M181" s="225"/>
      <c r="N181" s="226"/>
      <c r="O181" s="226"/>
      <c r="P181" s="226"/>
      <c r="Q181" s="226"/>
      <c r="R181" s="226"/>
      <c r="S181" s="226"/>
      <c r="T181" s="227"/>
      <c r="AT181" s="228" t="s">
        <v>145</v>
      </c>
      <c r="AU181" s="228" t="s">
        <v>89</v>
      </c>
      <c r="AV181" s="13" t="s">
        <v>89</v>
      </c>
      <c r="AW181" s="13" t="s">
        <v>34</v>
      </c>
      <c r="AX181" s="13" t="s">
        <v>79</v>
      </c>
      <c r="AY181" s="228" t="s">
        <v>137</v>
      </c>
    </row>
    <row r="182" spans="1:65" s="14" customFormat="1" ht="11.25">
      <c r="B182" s="229"/>
      <c r="C182" s="230"/>
      <c r="D182" s="219" t="s">
        <v>145</v>
      </c>
      <c r="E182" s="231" t="s">
        <v>1</v>
      </c>
      <c r="F182" s="232" t="s">
        <v>147</v>
      </c>
      <c r="G182" s="230"/>
      <c r="H182" s="233">
        <v>607.56799999999998</v>
      </c>
      <c r="I182" s="234"/>
      <c r="J182" s="230"/>
      <c r="K182" s="230"/>
      <c r="L182" s="235"/>
      <c r="M182" s="236"/>
      <c r="N182" s="237"/>
      <c r="O182" s="237"/>
      <c r="P182" s="237"/>
      <c r="Q182" s="237"/>
      <c r="R182" s="237"/>
      <c r="S182" s="237"/>
      <c r="T182" s="238"/>
      <c r="AT182" s="239" t="s">
        <v>145</v>
      </c>
      <c r="AU182" s="239" t="s">
        <v>89</v>
      </c>
      <c r="AV182" s="14" t="s">
        <v>144</v>
      </c>
      <c r="AW182" s="14" t="s">
        <v>34</v>
      </c>
      <c r="AX182" s="14" t="s">
        <v>87</v>
      </c>
      <c r="AY182" s="239" t="s">
        <v>137</v>
      </c>
    </row>
    <row r="183" spans="1:65" s="2" customFormat="1" ht="24" customHeight="1">
      <c r="A183" s="35"/>
      <c r="B183" s="36"/>
      <c r="C183" s="204" t="s">
        <v>184</v>
      </c>
      <c r="D183" s="204" t="s">
        <v>139</v>
      </c>
      <c r="E183" s="205" t="s">
        <v>227</v>
      </c>
      <c r="F183" s="206" t="s">
        <v>228</v>
      </c>
      <c r="G183" s="207" t="s">
        <v>173</v>
      </c>
      <c r="H183" s="208">
        <v>642.12199999999996</v>
      </c>
      <c r="I183" s="209"/>
      <c r="J183" s="210">
        <f>ROUND(I183*H183,2)</f>
        <v>0</v>
      </c>
      <c r="K183" s="206" t="s">
        <v>143</v>
      </c>
      <c r="L183" s="40"/>
      <c r="M183" s="211" t="s">
        <v>1</v>
      </c>
      <c r="N183" s="212" t="s">
        <v>44</v>
      </c>
      <c r="O183" s="72"/>
      <c r="P183" s="213">
        <f>O183*H183</f>
        <v>0</v>
      </c>
      <c r="Q183" s="213">
        <v>0</v>
      </c>
      <c r="R183" s="213">
        <f>Q183*H183</f>
        <v>0</v>
      </c>
      <c r="S183" s="213">
        <v>0</v>
      </c>
      <c r="T183" s="214">
        <f>S183*H183</f>
        <v>0</v>
      </c>
      <c r="U183" s="35"/>
      <c r="V183" s="35"/>
      <c r="W183" s="35"/>
      <c r="X183" s="35"/>
      <c r="Y183" s="35"/>
      <c r="Z183" s="35"/>
      <c r="AA183" s="35"/>
      <c r="AB183" s="35"/>
      <c r="AC183" s="35"/>
      <c r="AD183" s="35"/>
      <c r="AE183" s="35"/>
      <c r="AR183" s="215" t="s">
        <v>144</v>
      </c>
      <c r="AT183" s="215" t="s">
        <v>139</v>
      </c>
      <c r="AU183" s="215" t="s">
        <v>89</v>
      </c>
      <c r="AY183" s="18" t="s">
        <v>137</v>
      </c>
      <c r="BE183" s="216">
        <f>IF(N183="základní",J183,0)</f>
        <v>0</v>
      </c>
      <c r="BF183" s="216">
        <f>IF(N183="snížená",J183,0)</f>
        <v>0</v>
      </c>
      <c r="BG183" s="216">
        <f>IF(N183="zákl. přenesená",J183,0)</f>
        <v>0</v>
      </c>
      <c r="BH183" s="216">
        <f>IF(N183="sníž. přenesená",J183,0)</f>
        <v>0</v>
      </c>
      <c r="BI183" s="216">
        <f>IF(N183="nulová",J183,0)</f>
        <v>0</v>
      </c>
      <c r="BJ183" s="18" t="s">
        <v>87</v>
      </c>
      <c r="BK183" s="216">
        <f>ROUND(I183*H183,2)</f>
        <v>0</v>
      </c>
      <c r="BL183" s="18" t="s">
        <v>144</v>
      </c>
      <c r="BM183" s="215" t="s">
        <v>229</v>
      </c>
    </row>
    <row r="184" spans="1:65" s="13" customFormat="1" ht="11.25">
      <c r="B184" s="217"/>
      <c r="C184" s="218"/>
      <c r="D184" s="219" t="s">
        <v>145</v>
      </c>
      <c r="E184" s="220" t="s">
        <v>1</v>
      </c>
      <c r="F184" s="221" t="s">
        <v>204</v>
      </c>
      <c r="G184" s="218"/>
      <c r="H184" s="222">
        <v>642.12199999999996</v>
      </c>
      <c r="I184" s="223"/>
      <c r="J184" s="218"/>
      <c r="K184" s="218"/>
      <c r="L184" s="224"/>
      <c r="M184" s="225"/>
      <c r="N184" s="226"/>
      <c r="O184" s="226"/>
      <c r="P184" s="226"/>
      <c r="Q184" s="226"/>
      <c r="R184" s="226"/>
      <c r="S184" s="226"/>
      <c r="T184" s="227"/>
      <c r="AT184" s="228" t="s">
        <v>145</v>
      </c>
      <c r="AU184" s="228" t="s">
        <v>89</v>
      </c>
      <c r="AV184" s="13" t="s">
        <v>89</v>
      </c>
      <c r="AW184" s="13" t="s">
        <v>34</v>
      </c>
      <c r="AX184" s="13" t="s">
        <v>79</v>
      </c>
      <c r="AY184" s="228" t="s">
        <v>137</v>
      </c>
    </row>
    <row r="185" spans="1:65" s="14" customFormat="1" ht="11.25">
      <c r="B185" s="229"/>
      <c r="C185" s="230"/>
      <c r="D185" s="219" t="s">
        <v>145</v>
      </c>
      <c r="E185" s="231" t="s">
        <v>1</v>
      </c>
      <c r="F185" s="232" t="s">
        <v>147</v>
      </c>
      <c r="G185" s="230"/>
      <c r="H185" s="233">
        <v>642.12199999999996</v>
      </c>
      <c r="I185" s="234"/>
      <c r="J185" s="230"/>
      <c r="K185" s="230"/>
      <c r="L185" s="235"/>
      <c r="M185" s="236"/>
      <c r="N185" s="237"/>
      <c r="O185" s="237"/>
      <c r="P185" s="237"/>
      <c r="Q185" s="237"/>
      <c r="R185" s="237"/>
      <c r="S185" s="237"/>
      <c r="T185" s="238"/>
      <c r="AT185" s="239" t="s">
        <v>145</v>
      </c>
      <c r="AU185" s="239" t="s">
        <v>89</v>
      </c>
      <c r="AV185" s="14" t="s">
        <v>144</v>
      </c>
      <c r="AW185" s="14" t="s">
        <v>34</v>
      </c>
      <c r="AX185" s="14" t="s">
        <v>87</v>
      </c>
      <c r="AY185" s="239" t="s">
        <v>137</v>
      </c>
    </row>
    <row r="186" spans="1:65" s="2" customFormat="1" ht="16.5" customHeight="1">
      <c r="A186" s="35"/>
      <c r="B186" s="36"/>
      <c r="C186" s="250" t="s">
        <v>7</v>
      </c>
      <c r="D186" s="250" t="s">
        <v>230</v>
      </c>
      <c r="E186" s="251" t="s">
        <v>231</v>
      </c>
      <c r="F186" s="252" t="s">
        <v>232</v>
      </c>
      <c r="G186" s="253" t="s">
        <v>223</v>
      </c>
      <c r="H186" s="254">
        <v>385.27300000000002</v>
      </c>
      <c r="I186" s="255"/>
      <c r="J186" s="256">
        <f>ROUND(I186*H186,2)</f>
        <v>0</v>
      </c>
      <c r="K186" s="252" t="s">
        <v>143</v>
      </c>
      <c r="L186" s="257"/>
      <c r="M186" s="258" t="s">
        <v>1</v>
      </c>
      <c r="N186" s="259" t="s">
        <v>44</v>
      </c>
      <c r="O186" s="72"/>
      <c r="P186" s="213">
        <f>O186*H186</f>
        <v>0</v>
      </c>
      <c r="Q186" s="213">
        <v>1</v>
      </c>
      <c r="R186" s="213">
        <f>Q186*H186</f>
        <v>385.27300000000002</v>
      </c>
      <c r="S186" s="213">
        <v>0</v>
      </c>
      <c r="T186" s="214">
        <f>S186*H186</f>
        <v>0</v>
      </c>
      <c r="U186" s="35"/>
      <c r="V186" s="35"/>
      <c r="W186" s="35"/>
      <c r="X186" s="35"/>
      <c r="Y186" s="35"/>
      <c r="Z186" s="35"/>
      <c r="AA186" s="35"/>
      <c r="AB186" s="35"/>
      <c r="AC186" s="35"/>
      <c r="AD186" s="35"/>
      <c r="AE186" s="35"/>
      <c r="AR186" s="215" t="s">
        <v>158</v>
      </c>
      <c r="AT186" s="215" t="s">
        <v>230</v>
      </c>
      <c r="AU186" s="215" t="s">
        <v>89</v>
      </c>
      <c r="AY186" s="18" t="s">
        <v>137</v>
      </c>
      <c r="BE186" s="216">
        <f>IF(N186="základní",J186,0)</f>
        <v>0</v>
      </c>
      <c r="BF186" s="216">
        <f>IF(N186="snížená",J186,0)</f>
        <v>0</v>
      </c>
      <c r="BG186" s="216">
        <f>IF(N186="zákl. přenesená",J186,0)</f>
        <v>0</v>
      </c>
      <c r="BH186" s="216">
        <f>IF(N186="sníž. přenesená",J186,0)</f>
        <v>0</v>
      </c>
      <c r="BI186" s="216">
        <f>IF(N186="nulová",J186,0)</f>
        <v>0</v>
      </c>
      <c r="BJ186" s="18" t="s">
        <v>87</v>
      </c>
      <c r="BK186" s="216">
        <f>ROUND(I186*H186,2)</f>
        <v>0</v>
      </c>
      <c r="BL186" s="18" t="s">
        <v>144</v>
      </c>
      <c r="BM186" s="215" t="s">
        <v>233</v>
      </c>
    </row>
    <row r="187" spans="1:65" s="15" customFormat="1" ht="11.25">
      <c r="B187" s="240"/>
      <c r="C187" s="241"/>
      <c r="D187" s="219" t="s">
        <v>145</v>
      </c>
      <c r="E187" s="242" t="s">
        <v>1</v>
      </c>
      <c r="F187" s="243" t="s">
        <v>234</v>
      </c>
      <c r="G187" s="241"/>
      <c r="H187" s="242" t="s">
        <v>1</v>
      </c>
      <c r="I187" s="244"/>
      <c r="J187" s="241"/>
      <c r="K187" s="241"/>
      <c r="L187" s="245"/>
      <c r="M187" s="246"/>
      <c r="N187" s="247"/>
      <c r="O187" s="247"/>
      <c r="P187" s="247"/>
      <c r="Q187" s="247"/>
      <c r="R187" s="247"/>
      <c r="S187" s="247"/>
      <c r="T187" s="248"/>
      <c r="AT187" s="249" t="s">
        <v>145</v>
      </c>
      <c r="AU187" s="249" t="s">
        <v>89</v>
      </c>
      <c r="AV187" s="15" t="s">
        <v>87</v>
      </c>
      <c r="AW187" s="15" t="s">
        <v>34</v>
      </c>
      <c r="AX187" s="15" t="s">
        <v>79</v>
      </c>
      <c r="AY187" s="249" t="s">
        <v>137</v>
      </c>
    </row>
    <row r="188" spans="1:65" s="13" customFormat="1" ht="11.25">
      <c r="B188" s="217"/>
      <c r="C188" s="218"/>
      <c r="D188" s="219" t="s">
        <v>145</v>
      </c>
      <c r="E188" s="220" t="s">
        <v>1</v>
      </c>
      <c r="F188" s="221" t="s">
        <v>235</v>
      </c>
      <c r="G188" s="218"/>
      <c r="H188" s="222">
        <v>385.27300000000002</v>
      </c>
      <c r="I188" s="223"/>
      <c r="J188" s="218"/>
      <c r="K188" s="218"/>
      <c r="L188" s="224"/>
      <c r="M188" s="225"/>
      <c r="N188" s="226"/>
      <c r="O188" s="226"/>
      <c r="P188" s="226"/>
      <c r="Q188" s="226"/>
      <c r="R188" s="226"/>
      <c r="S188" s="226"/>
      <c r="T188" s="227"/>
      <c r="AT188" s="228" t="s">
        <v>145</v>
      </c>
      <c r="AU188" s="228" t="s">
        <v>89</v>
      </c>
      <c r="AV188" s="13" t="s">
        <v>89</v>
      </c>
      <c r="AW188" s="13" t="s">
        <v>34</v>
      </c>
      <c r="AX188" s="13" t="s">
        <v>79</v>
      </c>
      <c r="AY188" s="228" t="s">
        <v>137</v>
      </c>
    </row>
    <row r="189" spans="1:65" s="14" customFormat="1" ht="11.25">
      <c r="B189" s="229"/>
      <c r="C189" s="230"/>
      <c r="D189" s="219" t="s">
        <v>145</v>
      </c>
      <c r="E189" s="231" t="s">
        <v>1</v>
      </c>
      <c r="F189" s="232" t="s">
        <v>147</v>
      </c>
      <c r="G189" s="230"/>
      <c r="H189" s="233">
        <v>385.27300000000002</v>
      </c>
      <c r="I189" s="234"/>
      <c r="J189" s="230"/>
      <c r="K189" s="230"/>
      <c r="L189" s="235"/>
      <c r="M189" s="236"/>
      <c r="N189" s="237"/>
      <c r="O189" s="237"/>
      <c r="P189" s="237"/>
      <c r="Q189" s="237"/>
      <c r="R189" s="237"/>
      <c r="S189" s="237"/>
      <c r="T189" s="238"/>
      <c r="AT189" s="239" t="s">
        <v>145</v>
      </c>
      <c r="AU189" s="239" t="s">
        <v>89</v>
      </c>
      <c r="AV189" s="14" t="s">
        <v>144</v>
      </c>
      <c r="AW189" s="14" t="s">
        <v>34</v>
      </c>
      <c r="AX189" s="14" t="s">
        <v>87</v>
      </c>
      <c r="AY189" s="239" t="s">
        <v>137</v>
      </c>
    </row>
    <row r="190" spans="1:65" s="2" customFormat="1" ht="24" customHeight="1">
      <c r="A190" s="35"/>
      <c r="B190" s="36"/>
      <c r="C190" s="204" t="s">
        <v>189</v>
      </c>
      <c r="D190" s="204" t="s">
        <v>139</v>
      </c>
      <c r="E190" s="205" t="s">
        <v>236</v>
      </c>
      <c r="F190" s="206" t="s">
        <v>237</v>
      </c>
      <c r="G190" s="207" t="s">
        <v>173</v>
      </c>
      <c r="H190" s="208">
        <v>139.87100000000001</v>
      </c>
      <c r="I190" s="209"/>
      <c r="J190" s="210">
        <f>ROUND(I190*H190,2)</f>
        <v>0</v>
      </c>
      <c r="K190" s="206" t="s">
        <v>143</v>
      </c>
      <c r="L190" s="40"/>
      <c r="M190" s="211" t="s">
        <v>1</v>
      </c>
      <c r="N190" s="212" t="s">
        <v>44</v>
      </c>
      <c r="O190" s="72"/>
      <c r="P190" s="213">
        <f>O190*H190</f>
        <v>0</v>
      </c>
      <c r="Q190" s="213">
        <v>0</v>
      </c>
      <c r="R190" s="213">
        <f>Q190*H190</f>
        <v>0</v>
      </c>
      <c r="S190" s="213">
        <v>0</v>
      </c>
      <c r="T190" s="214">
        <f>S190*H190</f>
        <v>0</v>
      </c>
      <c r="U190" s="35"/>
      <c r="V190" s="35"/>
      <c r="W190" s="35"/>
      <c r="X190" s="35"/>
      <c r="Y190" s="35"/>
      <c r="Z190" s="35"/>
      <c r="AA190" s="35"/>
      <c r="AB190" s="35"/>
      <c r="AC190" s="35"/>
      <c r="AD190" s="35"/>
      <c r="AE190" s="35"/>
      <c r="AR190" s="215" t="s">
        <v>144</v>
      </c>
      <c r="AT190" s="215" t="s">
        <v>139</v>
      </c>
      <c r="AU190" s="215" t="s">
        <v>89</v>
      </c>
      <c r="AY190" s="18" t="s">
        <v>137</v>
      </c>
      <c r="BE190" s="216">
        <f>IF(N190="základní",J190,0)</f>
        <v>0</v>
      </c>
      <c r="BF190" s="216">
        <f>IF(N190="snížená",J190,0)</f>
        <v>0</v>
      </c>
      <c r="BG190" s="216">
        <f>IF(N190="zákl. přenesená",J190,0)</f>
        <v>0</v>
      </c>
      <c r="BH190" s="216">
        <f>IF(N190="sníž. přenesená",J190,0)</f>
        <v>0</v>
      </c>
      <c r="BI190" s="216">
        <f>IF(N190="nulová",J190,0)</f>
        <v>0</v>
      </c>
      <c r="BJ190" s="18" t="s">
        <v>87</v>
      </c>
      <c r="BK190" s="216">
        <f>ROUND(I190*H190,2)</f>
        <v>0</v>
      </c>
      <c r="BL190" s="18" t="s">
        <v>144</v>
      </c>
      <c r="BM190" s="215" t="s">
        <v>238</v>
      </c>
    </row>
    <row r="191" spans="1:65" s="13" customFormat="1" ht="11.25">
      <c r="B191" s="217"/>
      <c r="C191" s="218"/>
      <c r="D191" s="219" t="s">
        <v>145</v>
      </c>
      <c r="E191" s="220" t="s">
        <v>1</v>
      </c>
      <c r="F191" s="221" t="s">
        <v>239</v>
      </c>
      <c r="G191" s="218"/>
      <c r="H191" s="222">
        <v>139.87100000000001</v>
      </c>
      <c r="I191" s="223"/>
      <c r="J191" s="218"/>
      <c r="K191" s="218"/>
      <c r="L191" s="224"/>
      <c r="M191" s="225"/>
      <c r="N191" s="226"/>
      <c r="O191" s="226"/>
      <c r="P191" s="226"/>
      <c r="Q191" s="226"/>
      <c r="R191" s="226"/>
      <c r="S191" s="226"/>
      <c r="T191" s="227"/>
      <c r="AT191" s="228" t="s">
        <v>145</v>
      </c>
      <c r="AU191" s="228" t="s">
        <v>89</v>
      </c>
      <c r="AV191" s="13" t="s">
        <v>89</v>
      </c>
      <c r="AW191" s="13" t="s">
        <v>34</v>
      </c>
      <c r="AX191" s="13" t="s">
        <v>79</v>
      </c>
      <c r="AY191" s="228" t="s">
        <v>137</v>
      </c>
    </row>
    <row r="192" spans="1:65" s="14" customFormat="1" ht="11.25">
      <c r="B192" s="229"/>
      <c r="C192" s="230"/>
      <c r="D192" s="219" t="s">
        <v>145</v>
      </c>
      <c r="E192" s="231" t="s">
        <v>1</v>
      </c>
      <c r="F192" s="232" t="s">
        <v>147</v>
      </c>
      <c r="G192" s="230"/>
      <c r="H192" s="233">
        <v>139.87100000000001</v>
      </c>
      <c r="I192" s="234"/>
      <c r="J192" s="230"/>
      <c r="K192" s="230"/>
      <c r="L192" s="235"/>
      <c r="M192" s="236"/>
      <c r="N192" s="237"/>
      <c r="O192" s="237"/>
      <c r="P192" s="237"/>
      <c r="Q192" s="237"/>
      <c r="R192" s="237"/>
      <c r="S192" s="237"/>
      <c r="T192" s="238"/>
      <c r="AT192" s="239" t="s">
        <v>145</v>
      </c>
      <c r="AU192" s="239" t="s">
        <v>89</v>
      </c>
      <c r="AV192" s="14" t="s">
        <v>144</v>
      </c>
      <c r="AW192" s="14" t="s">
        <v>34</v>
      </c>
      <c r="AX192" s="14" t="s">
        <v>87</v>
      </c>
      <c r="AY192" s="239" t="s">
        <v>137</v>
      </c>
    </row>
    <row r="193" spans="1:65" s="2" customFormat="1" ht="16.5" customHeight="1">
      <c r="A193" s="35"/>
      <c r="B193" s="36"/>
      <c r="C193" s="250" t="s">
        <v>240</v>
      </c>
      <c r="D193" s="250" t="s">
        <v>230</v>
      </c>
      <c r="E193" s="251" t="s">
        <v>241</v>
      </c>
      <c r="F193" s="252" t="s">
        <v>242</v>
      </c>
      <c r="G193" s="253" t="s">
        <v>223</v>
      </c>
      <c r="H193" s="254">
        <v>279.74200000000002</v>
      </c>
      <c r="I193" s="255"/>
      <c r="J193" s="256">
        <f>ROUND(I193*H193,2)</f>
        <v>0</v>
      </c>
      <c r="K193" s="252" t="s">
        <v>143</v>
      </c>
      <c r="L193" s="257"/>
      <c r="M193" s="258" t="s">
        <v>1</v>
      </c>
      <c r="N193" s="259" t="s">
        <v>44</v>
      </c>
      <c r="O193" s="72"/>
      <c r="P193" s="213">
        <f>O193*H193</f>
        <v>0</v>
      </c>
      <c r="Q193" s="213">
        <v>1</v>
      </c>
      <c r="R193" s="213">
        <f>Q193*H193</f>
        <v>279.74200000000002</v>
      </c>
      <c r="S193" s="213">
        <v>0</v>
      </c>
      <c r="T193" s="214">
        <f>S193*H193</f>
        <v>0</v>
      </c>
      <c r="U193" s="35"/>
      <c r="V193" s="35"/>
      <c r="W193" s="35"/>
      <c r="X193" s="35"/>
      <c r="Y193" s="35"/>
      <c r="Z193" s="35"/>
      <c r="AA193" s="35"/>
      <c r="AB193" s="35"/>
      <c r="AC193" s="35"/>
      <c r="AD193" s="35"/>
      <c r="AE193" s="35"/>
      <c r="AR193" s="215" t="s">
        <v>158</v>
      </c>
      <c r="AT193" s="215" t="s">
        <v>230</v>
      </c>
      <c r="AU193" s="215" t="s">
        <v>89</v>
      </c>
      <c r="AY193" s="18" t="s">
        <v>137</v>
      </c>
      <c r="BE193" s="216">
        <f>IF(N193="základní",J193,0)</f>
        <v>0</v>
      </c>
      <c r="BF193" s="216">
        <f>IF(N193="snížená",J193,0)</f>
        <v>0</v>
      </c>
      <c r="BG193" s="216">
        <f>IF(N193="zákl. přenesená",J193,0)</f>
        <v>0</v>
      </c>
      <c r="BH193" s="216">
        <f>IF(N193="sníž. přenesená",J193,0)</f>
        <v>0</v>
      </c>
      <c r="BI193" s="216">
        <f>IF(N193="nulová",J193,0)</f>
        <v>0</v>
      </c>
      <c r="BJ193" s="18" t="s">
        <v>87</v>
      </c>
      <c r="BK193" s="216">
        <f>ROUND(I193*H193,2)</f>
        <v>0</v>
      </c>
      <c r="BL193" s="18" t="s">
        <v>144</v>
      </c>
      <c r="BM193" s="215" t="s">
        <v>243</v>
      </c>
    </row>
    <row r="194" spans="1:65" s="13" customFormat="1" ht="11.25">
      <c r="B194" s="217"/>
      <c r="C194" s="218"/>
      <c r="D194" s="219" t="s">
        <v>145</v>
      </c>
      <c r="E194" s="220" t="s">
        <v>1</v>
      </c>
      <c r="F194" s="221" t="s">
        <v>244</v>
      </c>
      <c r="G194" s="218"/>
      <c r="H194" s="222">
        <v>279.74200000000002</v>
      </c>
      <c r="I194" s="223"/>
      <c r="J194" s="218"/>
      <c r="K194" s="218"/>
      <c r="L194" s="224"/>
      <c r="M194" s="225"/>
      <c r="N194" s="226"/>
      <c r="O194" s="226"/>
      <c r="P194" s="226"/>
      <c r="Q194" s="226"/>
      <c r="R194" s="226"/>
      <c r="S194" s="226"/>
      <c r="T194" s="227"/>
      <c r="AT194" s="228" t="s">
        <v>145</v>
      </c>
      <c r="AU194" s="228" t="s">
        <v>89</v>
      </c>
      <c r="AV194" s="13" t="s">
        <v>89</v>
      </c>
      <c r="AW194" s="13" t="s">
        <v>34</v>
      </c>
      <c r="AX194" s="13" t="s">
        <v>79</v>
      </c>
      <c r="AY194" s="228" t="s">
        <v>137</v>
      </c>
    </row>
    <row r="195" spans="1:65" s="14" customFormat="1" ht="11.25">
      <c r="B195" s="229"/>
      <c r="C195" s="230"/>
      <c r="D195" s="219" t="s">
        <v>145</v>
      </c>
      <c r="E195" s="231" t="s">
        <v>1</v>
      </c>
      <c r="F195" s="232" t="s">
        <v>147</v>
      </c>
      <c r="G195" s="230"/>
      <c r="H195" s="233">
        <v>279.74200000000002</v>
      </c>
      <c r="I195" s="234"/>
      <c r="J195" s="230"/>
      <c r="K195" s="230"/>
      <c r="L195" s="235"/>
      <c r="M195" s="236"/>
      <c r="N195" s="237"/>
      <c r="O195" s="237"/>
      <c r="P195" s="237"/>
      <c r="Q195" s="237"/>
      <c r="R195" s="237"/>
      <c r="S195" s="237"/>
      <c r="T195" s="238"/>
      <c r="AT195" s="239" t="s">
        <v>145</v>
      </c>
      <c r="AU195" s="239" t="s">
        <v>89</v>
      </c>
      <c r="AV195" s="14" t="s">
        <v>144</v>
      </c>
      <c r="AW195" s="14" t="s">
        <v>34</v>
      </c>
      <c r="AX195" s="14" t="s">
        <v>87</v>
      </c>
      <c r="AY195" s="239" t="s">
        <v>137</v>
      </c>
    </row>
    <row r="196" spans="1:65" s="12" customFormat="1" ht="22.9" customHeight="1">
      <c r="B196" s="188"/>
      <c r="C196" s="189"/>
      <c r="D196" s="190" t="s">
        <v>78</v>
      </c>
      <c r="E196" s="202" t="s">
        <v>89</v>
      </c>
      <c r="F196" s="202" t="s">
        <v>245</v>
      </c>
      <c r="G196" s="189"/>
      <c r="H196" s="189"/>
      <c r="I196" s="192"/>
      <c r="J196" s="203">
        <f>BK196</f>
        <v>0</v>
      </c>
      <c r="K196" s="189"/>
      <c r="L196" s="194"/>
      <c r="M196" s="195"/>
      <c r="N196" s="196"/>
      <c r="O196" s="196"/>
      <c r="P196" s="197">
        <f>SUM(P197:P205)</f>
        <v>0</v>
      </c>
      <c r="Q196" s="196"/>
      <c r="R196" s="197">
        <f>SUM(R197:R205)</f>
        <v>117.0056845</v>
      </c>
      <c r="S196" s="196"/>
      <c r="T196" s="198">
        <f>SUM(T197:T205)</f>
        <v>0</v>
      </c>
      <c r="AR196" s="199" t="s">
        <v>87</v>
      </c>
      <c r="AT196" s="200" t="s">
        <v>78</v>
      </c>
      <c r="AU196" s="200" t="s">
        <v>87</v>
      </c>
      <c r="AY196" s="199" t="s">
        <v>137</v>
      </c>
      <c r="BK196" s="201">
        <f>SUM(BK197:BK205)</f>
        <v>0</v>
      </c>
    </row>
    <row r="197" spans="1:65" s="2" customFormat="1" ht="24" customHeight="1">
      <c r="A197" s="35"/>
      <c r="B197" s="36"/>
      <c r="C197" s="204" t="s">
        <v>193</v>
      </c>
      <c r="D197" s="204" t="s">
        <v>139</v>
      </c>
      <c r="E197" s="205" t="s">
        <v>246</v>
      </c>
      <c r="F197" s="206" t="s">
        <v>247</v>
      </c>
      <c r="G197" s="207" t="s">
        <v>142</v>
      </c>
      <c r="H197" s="208">
        <v>430.85</v>
      </c>
      <c r="I197" s="209"/>
      <c r="J197" s="210">
        <f>ROUND(I197*H197,2)</f>
        <v>0</v>
      </c>
      <c r="K197" s="206" t="s">
        <v>143</v>
      </c>
      <c r="L197" s="40"/>
      <c r="M197" s="211" t="s">
        <v>1</v>
      </c>
      <c r="N197" s="212" t="s">
        <v>44</v>
      </c>
      <c r="O197" s="72"/>
      <c r="P197" s="213">
        <f>O197*H197</f>
        <v>0</v>
      </c>
      <c r="Q197" s="213">
        <v>0.22656999999999999</v>
      </c>
      <c r="R197" s="213">
        <f>Q197*H197</f>
        <v>97.617684499999996</v>
      </c>
      <c r="S197" s="213">
        <v>0</v>
      </c>
      <c r="T197" s="214">
        <f>S197*H197</f>
        <v>0</v>
      </c>
      <c r="U197" s="35"/>
      <c r="V197" s="35"/>
      <c r="W197" s="35"/>
      <c r="X197" s="35"/>
      <c r="Y197" s="35"/>
      <c r="Z197" s="35"/>
      <c r="AA197" s="35"/>
      <c r="AB197" s="35"/>
      <c r="AC197" s="35"/>
      <c r="AD197" s="35"/>
      <c r="AE197" s="35"/>
      <c r="AR197" s="215" t="s">
        <v>144</v>
      </c>
      <c r="AT197" s="215" t="s">
        <v>139</v>
      </c>
      <c r="AU197" s="215" t="s">
        <v>89</v>
      </c>
      <c r="AY197" s="18" t="s">
        <v>137</v>
      </c>
      <c r="BE197" s="216">
        <f>IF(N197="základní",J197,0)</f>
        <v>0</v>
      </c>
      <c r="BF197" s="216">
        <f>IF(N197="snížená",J197,0)</f>
        <v>0</v>
      </c>
      <c r="BG197" s="216">
        <f>IF(N197="zákl. přenesená",J197,0)</f>
        <v>0</v>
      </c>
      <c r="BH197" s="216">
        <f>IF(N197="sníž. přenesená",J197,0)</f>
        <v>0</v>
      </c>
      <c r="BI197" s="216">
        <f>IF(N197="nulová",J197,0)</f>
        <v>0</v>
      </c>
      <c r="BJ197" s="18" t="s">
        <v>87</v>
      </c>
      <c r="BK197" s="216">
        <f>ROUND(I197*H197,2)</f>
        <v>0</v>
      </c>
      <c r="BL197" s="18" t="s">
        <v>144</v>
      </c>
      <c r="BM197" s="215" t="s">
        <v>248</v>
      </c>
    </row>
    <row r="198" spans="1:65" s="13" customFormat="1" ht="11.25">
      <c r="B198" s="217"/>
      <c r="C198" s="218"/>
      <c r="D198" s="219" t="s">
        <v>145</v>
      </c>
      <c r="E198" s="220" t="s">
        <v>1</v>
      </c>
      <c r="F198" s="221" t="s">
        <v>249</v>
      </c>
      <c r="G198" s="218"/>
      <c r="H198" s="222">
        <v>430.85</v>
      </c>
      <c r="I198" s="223"/>
      <c r="J198" s="218"/>
      <c r="K198" s="218"/>
      <c r="L198" s="224"/>
      <c r="M198" s="225"/>
      <c r="N198" s="226"/>
      <c r="O198" s="226"/>
      <c r="P198" s="226"/>
      <c r="Q198" s="226"/>
      <c r="R198" s="226"/>
      <c r="S198" s="226"/>
      <c r="T198" s="227"/>
      <c r="AT198" s="228" t="s">
        <v>145</v>
      </c>
      <c r="AU198" s="228" t="s">
        <v>89</v>
      </c>
      <c r="AV198" s="13" t="s">
        <v>89</v>
      </c>
      <c r="AW198" s="13" t="s">
        <v>34</v>
      </c>
      <c r="AX198" s="13" t="s">
        <v>79</v>
      </c>
      <c r="AY198" s="228" t="s">
        <v>137</v>
      </c>
    </row>
    <row r="199" spans="1:65" s="14" customFormat="1" ht="11.25">
      <c r="B199" s="229"/>
      <c r="C199" s="230"/>
      <c r="D199" s="219" t="s">
        <v>145</v>
      </c>
      <c r="E199" s="231" t="s">
        <v>1</v>
      </c>
      <c r="F199" s="232" t="s">
        <v>147</v>
      </c>
      <c r="G199" s="230"/>
      <c r="H199" s="233">
        <v>430.85</v>
      </c>
      <c r="I199" s="234"/>
      <c r="J199" s="230"/>
      <c r="K199" s="230"/>
      <c r="L199" s="235"/>
      <c r="M199" s="236"/>
      <c r="N199" s="237"/>
      <c r="O199" s="237"/>
      <c r="P199" s="237"/>
      <c r="Q199" s="237"/>
      <c r="R199" s="237"/>
      <c r="S199" s="237"/>
      <c r="T199" s="238"/>
      <c r="AT199" s="239" t="s">
        <v>145</v>
      </c>
      <c r="AU199" s="239" t="s">
        <v>89</v>
      </c>
      <c r="AV199" s="14" t="s">
        <v>144</v>
      </c>
      <c r="AW199" s="14" t="s">
        <v>34</v>
      </c>
      <c r="AX199" s="14" t="s">
        <v>87</v>
      </c>
      <c r="AY199" s="239" t="s">
        <v>137</v>
      </c>
    </row>
    <row r="200" spans="1:65" s="2" customFormat="1" ht="24" customHeight="1">
      <c r="A200" s="35"/>
      <c r="B200" s="36"/>
      <c r="C200" s="204" t="s">
        <v>250</v>
      </c>
      <c r="D200" s="204" t="s">
        <v>139</v>
      </c>
      <c r="E200" s="205" t="s">
        <v>251</v>
      </c>
      <c r="F200" s="206" t="s">
        <v>252</v>
      </c>
      <c r="G200" s="207" t="s">
        <v>142</v>
      </c>
      <c r="H200" s="208">
        <v>430.85</v>
      </c>
      <c r="I200" s="209"/>
      <c r="J200" s="210">
        <f>ROUND(I200*H200,2)</f>
        <v>0</v>
      </c>
      <c r="K200" s="206" t="s">
        <v>143</v>
      </c>
      <c r="L200" s="40"/>
      <c r="M200" s="211" t="s">
        <v>1</v>
      </c>
      <c r="N200" s="212" t="s">
        <v>44</v>
      </c>
      <c r="O200" s="72"/>
      <c r="P200" s="213">
        <f>O200*H200</f>
        <v>0</v>
      </c>
      <c r="Q200" s="213">
        <v>0</v>
      </c>
      <c r="R200" s="213">
        <f>Q200*H200</f>
        <v>0</v>
      </c>
      <c r="S200" s="213">
        <v>0</v>
      </c>
      <c r="T200" s="214">
        <f>S200*H200</f>
        <v>0</v>
      </c>
      <c r="U200" s="35"/>
      <c r="V200" s="35"/>
      <c r="W200" s="35"/>
      <c r="X200" s="35"/>
      <c r="Y200" s="35"/>
      <c r="Z200" s="35"/>
      <c r="AA200" s="35"/>
      <c r="AB200" s="35"/>
      <c r="AC200" s="35"/>
      <c r="AD200" s="35"/>
      <c r="AE200" s="35"/>
      <c r="AR200" s="215" t="s">
        <v>144</v>
      </c>
      <c r="AT200" s="215" t="s">
        <v>139</v>
      </c>
      <c r="AU200" s="215" t="s">
        <v>89</v>
      </c>
      <c r="AY200" s="18" t="s">
        <v>137</v>
      </c>
      <c r="BE200" s="216">
        <f>IF(N200="základní",J200,0)</f>
        <v>0</v>
      </c>
      <c r="BF200" s="216">
        <f>IF(N200="snížená",J200,0)</f>
        <v>0</v>
      </c>
      <c r="BG200" s="216">
        <f>IF(N200="zákl. přenesená",J200,0)</f>
        <v>0</v>
      </c>
      <c r="BH200" s="216">
        <f>IF(N200="sníž. přenesená",J200,0)</f>
        <v>0</v>
      </c>
      <c r="BI200" s="216">
        <f>IF(N200="nulová",J200,0)</f>
        <v>0</v>
      </c>
      <c r="BJ200" s="18" t="s">
        <v>87</v>
      </c>
      <c r="BK200" s="216">
        <f>ROUND(I200*H200,2)</f>
        <v>0</v>
      </c>
      <c r="BL200" s="18" t="s">
        <v>144</v>
      </c>
      <c r="BM200" s="215" t="s">
        <v>253</v>
      </c>
    </row>
    <row r="201" spans="1:65" s="13" customFormat="1" ht="11.25">
      <c r="B201" s="217"/>
      <c r="C201" s="218"/>
      <c r="D201" s="219" t="s">
        <v>145</v>
      </c>
      <c r="E201" s="220" t="s">
        <v>1</v>
      </c>
      <c r="F201" s="221" t="s">
        <v>249</v>
      </c>
      <c r="G201" s="218"/>
      <c r="H201" s="222">
        <v>430.85</v>
      </c>
      <c r="I201" s="223"/>
      <c r="J201" s="218"/>
      <c r="K201" s="218"/>
      <c r="L201" s="224"/>
      <c r="M201" s="225"/>
      <c r="N201" s="226"/>
      <c r="O201" s="226"/>
      <c r="P201" s="226"/>
      <c r="Q201" s="226"/>
      <c r="R201" s="226"/>
      <c r="S201" s="226"/>
      <c r="T201" s="227"/>
      <c r="AT201" s="228" t="s">
        <v>145</v>
      </c>
      <c r="AU201" s="228" t="s">
        <v>89</v>
      </c>
      <c r="AV201" s="13" t="s">
        <v>89</v>
      </c>
      <c r="AW201" s="13" t="s">
        <v>34</v>
      </c>
      <c r="AX201" s="13" t="s">
        <v>79</v>
      </c>
      <c r="AY201" s="228" t="s">
        <v>137</v>
      </c>
    </row>
    <row r="202" spans="1:65" s="14" customFormat="1" ht="11.25">
      <c r="B202" s="229"/>
      <c r="C202" s="230"/>
      <c r="D202" s="219" t="s">
        <v>145</v>
      </c>
      <c r="E202" s="231" t="s">
        <v>1</v>
      </c>
      <c r="F202" s="232" t="s">
        <v>147</v>
      </c>
      <c r="G202" s="230"/>
      <c r="H202" s="233">
        <v>430.85</v>
      </c>
      <c r="I202" s="234"/>
      <c r="J202" s="230"/>
      <c r="K202" s="230"/>
      <c r="L202" s="235"/>
      <c r="M202" s="236"/>
      <c r="N202" s="237"/>
      <c r="O202" s="237"/>
      <c r="P202" s="237"/>
      <c r="Q202" s="237"/>
      <c r="R202" s="237"/>
      <c r="S202" s="237"/>
      <c r="T202" s="238"/>
      <c r="AT202" s="239" t="s">
        <v>145</v>
      </c>
      <c r="AU202" s="239" t="s">
        <v>89</v>
      </c>
      <c r="AV202" s="14" t="s">
        <v>144</v>
      </c>
      <c r="AW202" s="14" t="s">
        <v>34</v>
      </c>
      <c r="AX202" s="14" t="s">
        <v>87</v>
      </c>
      <c r="AY202" s="239" t="s">
        <v>137</v>
      </c>
    </row>
    <row r="203" spans="1:65" s="2" customFormat="1" ht="16.5" customHeight="1">
      <c r="A203" s="35"/>
      <c r="B203" s="36"/>
      <c r="C203" s="250" t="s">
        <v>197</v>
      </c>
      <c r="D203" s="250" t="s">
        <v>230</v>
      </c>
      <c r="E203" s="251" t="s">
        <v>254</v>
      </c>
      <c r="F203" s="252" t="s">
        <v>255</v>
      </c>
      <c r="G203" s="253" t="s">
        <v>223</v>
      </c>
      <c r="H203" s="254">
        <v>19.388000000000002</v>
      </c>
      <c r="I203" s="255"/>
      <c r="J203" s="256">
        <f>ROUND(I203*H203,2)</f>
        <v>0</v>
      </c>
      <c r="K203" s="252" t="s">
        <v>143</v>
      </c>
      <c r="L203" s="257"/>
      <c r="M203" s="258" t="s">
        <v>1</v>
      </c>
      <c r="N203" s="259" t="s">
        <v>44</v>
      </c>
      <c r="O203" s="72"/>
      <c r="P203" s="213">
        <f>O203*H203</f>
        <v>0</v>
      </c>
      <c r="Q203" s="213">
        <v>1</v>
      </c>
      <c r="R203" s="213">
        <f>Q203*H203</f>
        <v>19.388000000000002</v>
      </c>
      <c r="S203" s="213">
        <v>0</v>
      </c>
      <c r="T203" s="214">
        <f>S203*H203</f>
        <v>0</v>
      </c>
      <c r="U203" s="35"/>
      <c r="V203" s="35"/>
      <c r="W203" s="35"/>
      <c r="X203" s="35"/>
      <c r="Y203" s="35"/>
      <c r="Z203" s="35"/>
      <c r="AA203" s="35"/>
      <c r="AB203" s="35"/>
      <c r="AC203" s="35"/>
      <c r="AD203" s="35"/>
      <c r="AE203" s="35"/>
      <c r="AR203" s="215" t="s">
        <v>158</v>
      </c>
      <c r="AT203" s="215" t="s">
        <v>230</v>
      </c>
      <c r="AU203" s="215" t="s">
        <v>89</v>
      </c>
      <c r="AY203" s="18" t="s">
        <v>137</v>
      </c>
      <c r="BE203" s="216">
        <f>IF(N203="základní",J203,0)</f>
        <v>0</v>
      </c>
      <c r="BF203" s="216">
        <f>IF(N203="snížená",J203,0)</f>
        <v>0</v>
      </c>
      <c r="BG203" s="216">
        <f>IF(N203="zákl. přenesená",J203,0)</f>
        <v>0</v>
      </c>
      <c r="BH203" s="216">
        <f>IF(N203="sníž. přenesená",J203,0)</f>
        <v>0</v>
      </c>
      <c r="BI203" s="216">
        <f>IF(N203="nulová",J203,0)</f>
        <v>0</v>
      </c>
      <c r="BJ203" s="18" t="s">
        <v>87</v>
      </c>
      <c r="BK203" s="216">
        <f>ROUND(I203*H203,2)</f>
        <v>0</v>
      </c>
      <c r="BL203" s="18" t="s">
        <v>144</v>
      </c>
      <c r="BM203" s="215" t="s">
        <v>256</v>
      </c>
    </row>
    <row r="204" spans="1:65" s="13" customFormat="1" ht="11.25">
      <c r="B204" s="217"/>
      <c r="C204" s="218"/>
      <c r="D204" s="219" t="s">
        <v>145</v>
      </c>
      <c r="E204" s="220" t="s">
        <v>1</v>
      </c>
      <c r="F204" s="221" t="s">
        <v>257</v>
      </c>
      <c r="G204" s="218"/>
      <c r="H204" s="222">
        <v>19.388000000000002</v>
      </c>
      <c r="I204" s="223"/>
      <c r="J204" s="218"/>
      <c r="K204" s="218"/>
      <c r="L204" s="224"/>
      <c r="M204" s="225"/>
      <c r="N204" s="226"/>
      <c r="O204" s="226"/>
      <c r="P204" s="226"/>
      <c r="Q204" s="226"/>
      <c r="R204" s="226"/>
      <c r="S204" s="226"/>
      <c r="T204" s="227"/>
      <c r="AT204" s="228" t="s">
        <v>145</v>
      </c>
      <c r="AU204" s="228" t="s">
        <v>89</v>
      </c>
      <c r="AV204" s="13" t="s">
        <v>89</v>
      </c>
      <c r="AW204" s="13" t="s">
        <v>34</v>
      </c>
      <c r="AX204" s="13" t="s">
        <v>79</v>
      </c>
      <c r="AY204" s="228" t="s">
        <v>137</v>
      </c>
    </row>
    <row r="205" spans="1:65" s="14" customFormat="1" ht="11.25">
      <c r="B205" s="229"/>
      <c r="C205" s="230"/>
      <c r="D205" s="219" t="s">
        <v>145</v>
      </c>
      <c r="E205" s="231" t="s">
        <v>1</v>
      </c>
      <c r="F205" s="232" t="s">
        <v>147</v>
      </c>
      <c r="G205" s="230"/>
      <c r="H205" s="233">
        <v>19.388000000000002</v>
      </c>
      <c r="I205" s="234"/>
      <c r="J205" s="230"/>
      <c r="K205" s="230"/>
      <c r="L205" s="235"/>
      <c r="M205" s="236"/>
      <c r="N205" s="237"/>
      <c r="O205" s="237"/>
      <c r="P205" s="237"/>
      <c r="Q205" s="237"/>
      <c r="R205" s="237"/>
      <c r="S205" s="237"/>
      <c r="T205" s="238"/>
      <c r="AT205" s="239" t="s">
        <v>145</v>
      </c>
      <c r="AU205" s="239" t="s">
        <v>89</v>
      </c>
      <c r="AV205" s="14" t="s">
        <v>144</v>
      </c>
      <c r="AW205" s="14" t="s">
        <v>34</v>
      </c>
      <c r="AX205" s="14" t="s">
        <v>87</v>
      </c>
      <c r="AY205" s="239" t="s">
        <v>137</v>
      </c>
    </row>
    <row r="206" spans="1:65" s="12" customFormat="1" ht="22.9" customHeight="1">
      <c r="B206" s="188"/>
      <c r="C206" s="189"/>
      <c r="D206" s="190" t="s">
        <v>78</v>
      </c>
      <c r="E206" s="202" t="s">
        <v>144</v>
      </c>
      <c r="F206" s="202" t="s">
        <v>258</v>
      </c>
      <c r="G206" s="189"/>
      <c r="H206" s="189"/>
      <c r="I206" s="192"/>
      <c r="J206" s="203">
        <f>BK206</f>
        <v>0</v>
      </c>
      <c r="K206" s="189"/>
      <c r="L206" s="194"/>
      <c r="M206" s="195"/>
      <c r="N206" s="196"/>
      <c r="O206" s="196"/>
      <c r="P206" s="197">
        <f>SUM(P207:P211)</f>
        <v>0</v>
      </c>
      <c r="Q206" s="196"/>
      <c r="R206" s="197">
        <f>SUM(R207:R211)</f>
        <v>134.41483930000001</v>
      </c>
      <c r="S206" s="196"/>
      <c r="T206" s="198">
        <f>SUM(T207:T211)</f>
        <v>0</v>
      </c>
      <c r="AR206" s="199" t="s">
        <v>87</v>
      </c>
      <c r="AT206" s="200" t="s">
        <v>78</v>
      </c>
      <c r="AU206" s="200" t="s">
        <v>87</v>
      </c>
      <c r="AY206" s="199" t="s">
        <v>137</v>
      </c>
      <c r="BK206" s="201">
        <f>SUM(BK207:BK211)</f>
        <v>0</v>
      </c>
    </row>
    <row r="207" spans="1:65" s="2" customFormat="1" ht="24" customHeight="1">
      <c r="A207" s="35"/>
      <c r="B207" s="36"/>
      <c r="C207" s="204" t="s">
        <v>259</v>
      </c>
      <c r="D207" s="204" t="s">
        <v>139</v>
      </c>
      <c r="E207" s="205" t="s">
        <v>260</v>
      </c>
      <c r="F207" s="206" t="s">
        <v>261</v>
      </c>
      <c r="G207" s="207" t="s">
        <v>173</v>
      </c>
      <c r="H207" s="208">
        <v>71.09</v>
      </c>
      <c r="I207" s="209"/>
      <c r="J207" s="210">
        <f>ROUND(I207*H207,2)</f>
        <v>0</v>
      </c>
      <c r="K207" s="206" t="s">
        <v>143</v>
      </c>
      <c r="L207" s="40"/>
      <c r="M207" s="211" t="s">
        <v>1</v>
      </c>
      <c r="N207" s="212" t="s">
        <v>44</v>
      </c>
      <c r="O207" s="72"/>
      <c r="P207" s="213">
        <f>O207*H207</f>
        <v>0</v>
      </c>
      <c r="Q207" s="213">
        <v>1.8907700000000001</v>
      </c>
      <c r="R207" s="213">
        <f>Q207*H207</f>
        <v>134.41483930000001</v>
      </c>
      <c r="S207" s="213">
        <v>0</v>
      </c>
      <c r="T207" s="214">
        <f>S207*H207</f>
        <v>0</v>
      </c>
      <c r="U207" s="35"/>
      <c r="V207" s="35"/>
      <c r="W207" s="35"/>
      <c r="X207" s="35"/>
      <c r="Y207" s="35"/>
      <c r="Z207" s="35"/>
      <c r="AA207" s="35"/>
      <c r="AB207" s="35"/>
      <c r="AC207" s="35"/>
      <c r="AD207" s="35"/>
      <c r="AE207" s="35"/>
      <c r="AR207" s="215" t="s">
        <v>144</v>
      </c>
      <c r="AT207" s="215" t="s">
        <v>139</v>
      </c>
      <c r="AU207" s="215" t="s">
        <v>89</v>
      </c>
      <c r="AY207" s="18" t="s">
        <v>137</v>
      </c>
      <c r="BE207" s="216">
        <f>IF(N207="základní",J207,0)</f>
        <v>0</v>
      </c>
      <c r="BF207" s="216">
        <f>IF(N207="snížená",J207,0)</f>
        <v>0</v>
      </c>
      <c r="BG207" s="216">
        <f>IF(N207="zákl. přenesená",J207,0)</f>
        <v>0</v>
      </c>
      <c r="BH207" s="216">
        <f>IF(N207="sníž. přenesená",J207,0)</f>
        <v>0</v>
      </c>
      <c r="BI207" s="216">
        <f>IF(N207="nulová",J207,0)</f>
        <v>0</v>
      </c>
      <c r="BJ207" s="18" t="s">
        <v>87</v>
      </c>
      <c r="BK207" s="216">
        <f>ROUND(I207*H207,2)</f>
        <v>0</v>
      </c>
      <c r="BL207" s="18" t="s">
        <v>144</v>
      </c>
      <c r="BM207" s="215" t="s">
        <v>262</v>
      </c>
    </row>
    <row r="208" spans="1:65" s="13" customFormat="1" ht="11.25">
      <c r="B208" s="217"/>
      <c r="C208" s="218"/>
      <c r="D208" s="219" t="s">
        <v>145</v>
      </c>
      <c r="E208" s="220" t="s">
        <v>1</v>
      </c>
      <c r="F208" s="221" t="s">
        <v>263</v>
      </c>
      <c r="G208" s="218"/>
      <c r="H208" s="222">
        <v>71.09</v>
      </c>
      <c r="I208" s="223"/>
      <c r="J208" s="218"/>
      <c r="K208" s="218"/>
      <c r="L208" s="224"/>
      <c r="M208" s="225"/>
      <c r="N208" s="226"/>
      <c r="O208" s="226"/>
      <c r="P208" s="226"/>
      <c r="Q208" s="226"/>
      <c r="R208" s="226"/>
      <c r="S208" s="226"/>
      <c r="T208" s="227"/>
      <c r="AT208" s="228" t="s">
        <v>145</v>
      </c>
      <c r="AU208" s="228" t="s">
        <v>89</v>
      </c>
      <c r="AV208" s="13" t="s">
        <v>89</v>
      </c>
      <c r="AW208" s="13" t="s">
        <v>34</v>
      </c>
      <c r="AX208" s="13" t="s">
        <v>79</v>
      </c>
      <c r="AY208" s="228" t="s">
        <v>137</v>
      </c>
    </row>
    <row r="209" spans="1:65" s="14" customFormat="1" ht="11.25">
      <c r="B209" s="229"/>
      <c r="C209" s="230"/>
      <c r="D209" s="219" t="s">
        <v>145</v>
      </c>
      <c r="E209" s="231" t="s">
        <v>1</v>
      </c>
      <c r="F209" s="232" t="s">
        <v>147</v>
      </c>
      <c r="G209" s="230"/>
      <c r="H209" s="233">
        <v>71.09</v>
      </c>
      <c r="I209" s="234"/>
      <c r="J209" s="230"/>
      <c r="K209" s="230"/>
      <c r="L209" s="235"/>
      <c r="M209" s="236"/>
      <c r="N209" s="237"/>
      <c r="O209" s="237"/>
      <c r="P209" s="237"/>
      <c r="Q209" s="237"/>
      <c r="R209" s="237"/>
      <c r="S209" s="237"/>
      <c r="T209" s="238"/>
      <c r="AT209" s="239" t="s">
        <v>145</v>
      </c>
      <c r="AU209" s="239" t="s">
        <v>89</v>
      </c>
      <c r="AV209" s="14" t="s">
        <v>144</v>
      </c>
      <c r="AW209" s="14" t="s">
        <v>34</v>
      </c>
      <c r="AX209" s="14" t="s">
        <v>87</v>
      </c>
      <c r="AY209" s="239" t="s">
        <v>137</v>
      </c>
    </row>
    <row r="210" spans="1:65" s="2" customFormat="1" ht="24" customHeight="1">
      <c r="A210" s="35"/>
      <c r="B210" s="36"/>
      <c r="C210" s="204" t="s">
        <v>202</v>
      </c>
      <c r="D210" s="204" t="s">
        <v>139</v>
      </c>
      <c r="E210" s="205" t="s">
        <v>264</v>
      </c>
      <c r="F210" s="206" t="s">
        <v>265</v>
      </c>
      <c r="G210" s="207" t="s">
        <v>266</v>
      </c>
      <c r="H210" s="208">
        <v>11</v>
      </c>
      <c r="I210" s="209"/>
      <c r="J210" s="210">
        <f>ROUND(I210*H210,2)</f>
        <v>0</v>
      </c>
      <c r="K210" s="206" t="s">
        <v>1</v>
      </c>
      <c r="L210" s="40"/>
      <c r="M210" s="211" t="s">
        <v>1</v>
      </c>
      <c r="N210" s="212" t="s">
        <v>44</v>
      </c>
      <c r="O210" s="72"/>
      <c r="P210" s="213">
        <f>O210*H210</f>
        <v>0</v>
      </c>
      <c r="Q210" s="213">
        <v>0</v>
      </c>
      <c r="R210" s="213">
        <f>Q210*H210</f>
        <v>0</v>
      </c>
      <c r="S210" s="213">
        <v>0</v>
      </c>
      <c r="T210" s="214">
        <f>S210*H210</f>
        <v>0</v>
      </c>
      <c r="U210" s="35"/>
      <c r="V210" s="35"/>
      <c r="W210" s="35"/>
      <c r="X210" s="35"/>
      <c r="Y210" s="35"/>
      <c r="Z210" s="35"/>
      <c r="AA210" s="35"/>
      <c r="AB210" s="35"/>
      <c r="AC210" s="35"/>
      <c r="AD210" s="35"/>
      <c r="AE210" s="35"/>
      <c r="AR210" s="215" t="s">
        <v>144</v>
      </c>
      <c r="AT210" s="215" t="s">
        <v>139</v>
      </c>
      <c r="AU210" s="215" t="s">
        <v>89</v>
      </c>
      <c r="AY210" s="18" t="s">
        <v>137</v>
      </c>
      <c r="BE210" s="216">
        <f>IF(N210="základní",J210,0)</f>
        <v>0</v>
      </c>
      <c r="BF210" s="216">
        <f>IF(N210="snížená",J210,0)</f>
        <v>0</v>
      </c>
      <c r="BG210" s="216">
        <f>IF(N210="zákl. přenesená",J210,0)</f>
        <v>0</v>
      </c>
      <c r="BH210" s="216">
        <f>IF(N210="sníž. přenesená",J210,0)</f>
        <v>0</v>
      </c>
      <c r="BI210" s="216">
        <f>IF(N210="nulová",J210,0)</f>
        <v>0</v>
      </c>
      <c r="BJ210" s="18" t="s">
        <v>87</v>
      </c>
      <c r="BK210" s="216">
        <f>ROUND(I210*H210,2)</f>
        <v>0</v>
      </c>
      <c r="BL210" s="18" t="s">
        <v>144</v>
      </c>
      <c r="BM210" s="215" t="s">
        <v>267</v>
      </c>
    </row>
    <row r="211" spans="1:65" s="2" customFormat="1" ht="16.5" customHeight="1">
      <c r="A211" s="35"/>
      <c r="B211" s="36"/>
      <c r="C211" s="250" t="s">
        <v>268</v>
      </c>
      <c r="D211" s="250" t="s">
        <v>230</v>
      </c>
      <c r="E211" s="251" t="s">
        <v>269</v>
      </c>
      <c r="F211" s="252" t="s">
        <v>270</v>
      </c>
      <c r="G211" s="253" t="s">
        <v>271</v>
      </c>
      <c r="H211" s="254">
        <v>11</v>
      </c>
      <c r="I211" s="255"/>
      <c r="J211" s="256">
        <f>ROUND(I211*H211,2)</f>
        <v>0</v>
      </c>
      <c r="K211" s="252" t="s">
        <v>1</v>
      </c>
      <c r="L211" s="257"/>
      <c r="M211" s="258" t="s">
        <v>1</v>
      </c>
      <c r="N211" s="259" t="s">
        <v>44</v>
      </c>
      <c r="O211" s="72"/>
      <c r="P211" s="213">
        <f>O211*H211</f>
        <v>0</v>
      </c>
      <c r="Q211" s="213">
        <v>0</v>
      </c>
      <c r="R211" s="213">
        <f>Q211*H211</f>
        <v>0</v>
      </c>
      <c r="S211" s="213">
        <v>0</v>
      </c>
      <c r="T211" s="214">
        <f>S211*H211</f>
        <v>0</v>
      </c>
      <c r="U211" s="35"/>
      <c r="V211" s="35"/>
      <c r="W211" s="35"/>
      <c r="X211" s="35"/>
      <c r="Y211" s="35"/>
      <c r="Z211" s="35"/>
      <c r="AA211" s="35"/>
      <c r="AB211" s="35"/>
      <c r="AC211" s="35"/>
      <c r="AD211" s="35"/>
      <c r="AE211" s="35"/>
      <c r="AR211" s="215" t="s">
        <v>158</v>
      </c>
      <c r="AT211" s="215" t="s">
        <v>230</v>
      </c>
      <c r="AU211" s="215" t="s">
        <v>89</v>
      </c>
      <c r="AY211" s="18" t="s">
        <v>137</v>
      </c>
      <c r="BE211" s="216">
        <f>IF(N211="základní",J211,0)</f>
        <v>0</v>
      </c>
      <c r="BF211" s="216">
        <f>IF(N211="snížená",J211,0)</f>
        <v>0</v>
      </c>
      <c r="BG211" s="216">
        <f>IF(N211="zákl. přenesená",J211,0)</f>
        <v>0</v>
      </c>
      <c r="BH211" s="216">
        <f>IF(N211="sníž. přenesená",J211,0)</f>
        <v>0</v>
      </c>
      <c r="BI211" s="216">
        <f>IF(N211="nulová",J211,0)</f>
        <v>0</v>
      </c>
      <c r="BJ211" s="18" t="s">
        <v>87</v>
      </c>
      <c r="BK211" s="216">
        <f>ROUND(I211*H211,2)</f>
        <v>0</v>
      </c>
      <c r="BL211" s="18" t="s">
        <v>144</v>
      </c>
      <c r="BM211" s="215" t="s">
        <v>272</v>
      </c>
    </row>
    <row r="212" spans="1:65" s="12" customFormat="1" ht="22.9" customHeight="1">
      <c r="B212" s="188"/>
      <c r="C212" s="189"/>
      <c r="D212" s="190" t="s">
        <v>78</v>
      </c>
      <c r="E212" s="202" t="s">
        <v>158</v>
      </c>
      <c r="F212" s="202" t="s">
        <v>273</v>
      </c>
      <c r="G212" s="189"/>
      <c r="H212" s="189"/>
      <c r="I212" s="192"/>
      <c r="J212" s="203">
        <f>BK212</f>
        <v>0</v>
      </c>
      <c r="K212" s="189"/>
      <c r="L212" s="194"/>
      <c r="M212" s="195"/>
      <c r="N212" s="196"/>
      <c r="O212" s="196"/>
      <c r="P212" s="197">
        <f>SUM(P213:P296)</f>
        <v>0</v>
      </c>
      <c r="Q212" s="196"/>
      <c r="R212" s="197">
        <f>SUM(R213:R296)</f>
        <v>21.656230499999996</v>
      </c>
      <c r="S212" s="196"/>
      <c r="T212" s="198">
        <f>SUM(T213:T296)</f>
        <v>0</v>
      </c>
      <c r="AR212" s="199" t="s">
        <v>87</v>
      </c>
      <c r="AT212" s="200" t="s">
        <v>78</v>
      </c>
      <c r="AU212" s="200" t="s">
        <v>87</v>
      </c>
      <c r="AY212" s="199" t="s">
        <v>137</v>
      </c>
      <c r="BK212" s="201">
        <f>SUM(BK213:BK296)</f>
        <v>0</v>
      </c>
    </row>
    <row r="213" spans="1:65" s="2" customFormat="1" ht="24" customHeight="1">
      <c r="A213" s="35"/>
      <c r="B213" s="36"/>
      <c r="C213" s="204" t="s">
        <v>208</v>
      </c>
      <c r="D213" s="204" t="s">
        <v>139</v>
      </c>
      <c r="E213" s="205" t="s">
        <v>274</v>
      </c>
      <c r="F213" s="206" t="s">
        <v>275</v>
      </c>
      <c r="G213" s="207" t="s">
        <v>266</v>
      </c>
      <c r="H213" s="208">
        <v>2</v>
      </c>
      <c r="I213" s="209"/>
      <c r="J213" s="210">
        <f>ROUND(I213*H213,2)</f>
        <v>0</v>
      </c>
      <c r="K213" s="206" t="s">
        <v>143</v>
      </c>
      <c r="L213" s="40"/>
      <c r="M213" s="211" t="s">
        <v>1</v>
      </c>
      <c r="N213" s="212" t="s">
        <v>44</v>
      </c>
      <c r="O213" s="72"/>
      <c r="P213" s="213">
        <f>O213*H213</f>
        <v>0</v>
      </c>
      <c r="Q213" s="213">
        <v>0</v>
      </c>
      <c r="R213" s="213">
        <f>Q213*H213</f>
        <v>0</v>
      </c>
      <c r="S213" s="213">
        <v>0</v>
      </c>
      <c r="T213" s="214">
        <f>S213*H213</f>
        <v>0</v>
      </c>
      <c r="U213" s="35"/>
      <c r="V213" s="35"/>
      <c r="W213" s="35"/>
      <c r="X213" s="35"/>
      <c r="Y213" s="35"/>
      <c r="Z213" s="35"/>
      <c r="AA213" s="35"/>
      <c r="AB213" s="35"/>
      <c r="AC213" s="35"/>
      <c r="AD213" s="35"/>
      <c r="AE213" s="35"/>
      <c r="AR213" s="215" t="s">
        <v>144</v>
      </c>
      <c r="AT213" s="215" t="s">
        <v>139</v>
      </c>
      <c r="AU213" s="215" t="s">
        <v>89</v>
      </c>
      <c r="AY213" s="18" t="s">
        <v>137</v>
      </c>
      <c r="BE213" s="216">
        <f>IF(N213="základní",J213,0)</f>
        <v>0</v>
      </c>
      <c r="BF213" s="216">
        <f>IF(N213="snížená",J213,0)</f>
        <v>0</v>
      </c>
      <c r="BG213" s="216">
        <f>IF(N213="zákl. přenesená",J213,0)</f>
        <v>0</v>
      </c>
      <c r="BH213" s="216">
        <f>IF(N213="sníž. přenesená",J213,0)</f>
        <v>0</v>
      </c>
      <c r="BI213" s="216">
        <f>IF(N213="nulová",J213,0)</f>
        <v>0</v>
      </c>
      <c r="BJ213" s="18" t="s">
        <v>87</v>
      </c>
      <c r="BK213" s="216">
        <f>ROUND(I213*H213,2)</f>
        <v>0</v>
      </c>
      <c r="BL213" s="18" t="s">
        <v>144</v>
      </c>
      <c r="BM213" s="215" t="s">
        <v>276</v>
      </c>
    </row>
    <row r="214" spans="1:65" s="2" customFormat="1" ht="24" customHeight="1">
      <c r="A214" s="35"/>
      <c r="B214" s="36"/>
      <c r="C214" s="204" t="s">
        <v>277</v>
      </c>
      <c r="D214" s="204" t="s">
        <v>139</v>
      </c>
      <c r="E214" s="205" t="s">
        <v>278</v>
      </c>
      <c r="F214" s="206" t="s">
        <v>279</v>
      </c>
      <c r="G214" s="207" t="s">
        <v>142</v>
      </c>
      <c r="H214" s="208">
        <v>6</v>
      </c>
      <c r="I214" s="209"/>
      <c r="J214" s="210">
        <f>ROUND(I214*H214,2)</f>
        <v>0</v>
      </c>
      <c r="K214" s="206" t="s">
        <v>143</v>
      </c>
      <c r="L214" s="40"/>
      <c r="M214" s="211" t="s">
        <v>1</v>
      </c>
      <c r="N214" s="212" t="s">
        <v>44</v>
      </c>
      <c r="O214" s="72"/>
      <c r="P214" s="213">
        <f>O214*H214</f>
        <v>0</v>
      </c>
      <c r="Q214" s="213">
        <v>0</v>
      </c>
      <c r="R214" s="213">
        <f>Q214*H214</f>
        <v>0</v>
      </c>
      <c r="S214" s="213">
        <v>0</v>
      </c>
      <c r="T214" s="214">
        <f>S214*H214</f>
        <v>0</v>
      </c>
      <c r="U214" s="35"/>
      <c r="V214" s="35"/>
      <c r="W214" s="35"/>
      <c r="X214" s="35"/>
      <c r="Y214" s="35"/>
      <c r="Z214" s="35"/>
      <c r="AA214" s="35"/>
      <c r="AB214" s="35"/>
      <c r="AC214" s="35"/>
      <c r="AD214" s="35"/>
      <c r="AE214" s="35"/>
      <c r="AR214" s="215" t="s">
        <v>144</v>
      </c>
      <c r="AT214" s="215" t="s">
        <v>139</v>
      </c>
      <c r="AU214" s="215" t="s">
        <v>89</v>
      </c>
      <c r="AY214" s="18" t="s">
        <v>137</v>
      </c>
      <c r="BE214" s="216">
        <f>IF(N214="základní",J214,0)</f>
        <v>0</v>
      </c>
      <c r="BF214" s="216">
        <f>IF(N214="snížená",J214,0)</f>
        <v>0</v>
      </c>
      <c r="BG214" s="216">
        <f>IF(N214="zákl. přenesená",J214,0)</f>
        <v>0</v>
      </c>
      <c r="BH214" s="216">
        <f>IF(N214="sníž. přenesená",J214,0)</f>
        <v>0</v>
      </c>
      <c r="BI214" s="216">
        <f>IF(N214="nulová",J214,0)</f>
        <v>0</v>
      </c>
      <c r="BJ214" s="18" t="s">
        <v>87</v>
      </c>
      <c r="BK214" s="216">
        <f>ROUND(I214*H214,2)</f>
        <v>0</v>
      </c>
      <c r="BL214" s="18" t="s">
        <v>144</v>
      </c>
      <c r="BM214" s="215" t="s">
        <v>280</v>
      </c>
    </row>
    <row r="215" spans="1:65" s="15" customFormat="1" ht="11.25">
      <c r="B215" s="240"/>
      <c r="C215" s="241"/>
      <c r="D215" s="219" t="s">
        <v>145</v>
      </c>
      <c r="E215" s="242" t="s">
        <v>1</v>
      </c>
      <c r="F215" s="243" t="s">
        <v>281</v>
      </c>
      <c r="G215" s="241"/>
      <c r="H215" s="242" t="s">
        <v>1</v>
      </c>
      <c r="I215" s="244"/>
      <c r="J215" s="241"/>
      <c r="K215" s="241"/>
      <c r="L215" s="245"/>
      <c r="M215" s="246"/>
      <c r="N215" s="247"/>
      <c r="O215" s="247"/>
      <c r="P215" s="247"/>
      <c r="Q215" s="247"/>
      <c r="R215" s="247"/>
      <c r="S215" s="247"/>
      <c r="T215" s="248"/>
      <c r="AT215" s="249" t="s">
        <v>145</v>
      </c>
      <c r="AU215" s="249" t="s">
        <v>89</v>
      </c>
      <c r="AV215" s="15" t="s">
        <v>87</v>
      </c>
      <c r="AW215" s="15" t="s">
        <v>34</v>
      </c>
      <c r="AX215" s="15" t="s">
        <v>79</v>
      </c>
      <c r="AY215" s="249" t="s">
        <v>137</v>
      </c>
    </row>
    <row r="216" spans="1:65" s="13" customFormat="1" ht="11.25">
      <c r="B216" s="217"/>
      <c r="C216" s="218"/>
      <c r="D216" s="219" t="s">
        <v>145</v>
      </c>
      <c r="E216" s="220" t="s">
        <v>1</v>
      </c>
      <c r="F216" s="221" t="s">
        <v>154</v>
      </c>
      <c r="G216" s="218"/>
      <c r="H216" s="222">
        <v>6</v>
      </c>
      <c r="I216" s="223"/>
      <c r="J216" s="218"/>
      <c r="K216" s="218"/>
      <c r="L216" s="224"/>
      <c r="M216" s="225"/>
      <c r="N216" s="226"/>
      <c r="O216" s="226"/>
      <c r="P216" s="226"/>
      <c r="Q216" s="226"/>
      <c r="R216" s="226"/>
      <c r="S216" s="226"/>
      <c r="T216" s="227"/>
      <c r="AT216" s="228" t="s">
        <v>145</v>
      </c>
      <c r="AU216" s="228" t="s">
        <v>89</v>
      </c>
      <c r="AV216" s="13" t="s">
        <v>89</v>
      </c>
      <c r="AW216" s="13" t="s">
        <v>34</v>
      </c>
      <c r="AX216" s="13" t="s">
        <v>79</v>
      </c>
      <c r="AY216" s="228" t="s">
        <v>137</v>
      </c>
    </row>
    <row r="217" spans="1:65" s="14" customFormat="1" ht="11.25">
      <c r="B217" s="229"/>
      <c r="C217" s="230"/>
      <c r="D217" s="219" t="s">
        <v>145</v>
      </c>
      <c r="E217" s="231" t="s">
        <v>1</v>
      </c>
      <c r="F217" s="232" t="s">
        <v>147</v>
      </c>
      <c r="G217" s="230"/>
      <c r="H217" s="233">
        <v>6</v>
      </c>
      <c r="I217" s="234"/>
      <c r="J217" s="230"/>
      <c r="K217" s="230"/>
      <c r="L217" s="235"/>
      <c r="M217" s="236"/>
      <c r="N217" s="237"/>
      <c r="O217" s="237"/>
      <c r="P217" s="237"/>
      <c r="Q217" s="237"/>
      <c r="R217" s="237"/>
      <c r="S217" s="237"/>
      <c r="T217" s="238"/>
      <c r="AT217" s="239" t="s">
        <v>145</v>
      </c>
      <c r="AU217" s="239" t="s">
        <v>89</v>
      </c>
      <c r="AV217" s="14" t="s">
        <v>144</v>
      </c>
      <c r="AW217" s="14" t="s">
        <v>34</v>
      </c>
      <c r="AX217" s="14" t="s">
        <v>87</v>
      </c>
      <c r="AY217" s="239" t="s">
        <v>137</v>
      </c>
    </row>
    <row r="218" spans="1:65" s="2" customFormat="1" ht="16.5" customHeight="1">
      <c r="A218" s="35"/>
      <c r="B218" s="36"/>
      <c r="C218" s="250" t="s">
        <v>212</v>
      </c>
      <c r="D218" s="250" t="s">
        <v>230</v>
      </c>
      <c r="E218" s="251" t="s">
        <v>282</v>
      </c>
      <c r="F218" s="252" t="s">
        <v>283</v>
      </c>
      <c r="G218" s="253" t="s">
        <v>142</v>
      </c>
      <c r="H218" s="254">
        <v>6</v>
      </c>
      <c r="I218" s="255"/>
      <c r="J218" s="256">
        <f>ROUND(I218*H218,2)</f>
        <v>0</v>
      </c>
      <c r="K218" s="252" t="s">
        <v>143</v>
      </c>
      <c r="L218" s="257"/>
      <c r="M218" s="258" t="s">
        <v>1</v>
      </c>
      <c r="N218" s="259" t="s">
        <v>44</v>
      </c>
      <c r="O218" s="72"/>
      <c r="P218" s="213">
        <f>O218*H218</f>
        <v>0</v>
      </c>
      <c r="Q218" s="213">
        <v>5.1000000000000004E-3</v>
      </c>
      <c r="R218" s="213">
        <f>Q218*H218</f>
        <v>3.0600000000000002E-2</v>
      </c>
      <c r="S218" s="213">
        <v>0</v>
      </c>
      <c r="T218" s="214">
        <f>S218*H218</f>
        <v>0</v>
      </c>
      <c r="U218" s="35"/>
      <c r="V218" s="35"/>
      <c r="W218" s="35"/>
      <c r="X218" s="35"/>
      <c r="Y218" s="35"/>
      <c r="Z218" s="35"/>
      <c r="AA218" s="35"/>
      <c r="AB218" s="35"/>
      <c r="AC218" s="35"/>
      <c r="AD218" s="35"/>
      <c r="AE218" s="35"/>
      <c r="AR218" s="215" t="s">
        <v>158</v>
      </c>
      <c r="AT218" s="215" t="s">
        <v>230</v>
      </c>
      <c r="AU218" s="215" t="s">
        <v>89</v>
      </c>
      <c r="AY218" s="18" t="s">
        <v>137</v>
      </c>
      <c r="BE218" s="216">
        <f>IF(N218="základní",J218,0)</f>
        <v>0</v>
      </c>
      <c r="BF218" s="216">
        <f>IF(N218="snížená",J218,0)</f>
        <v>0</v>
      </c>
      <c r="BG218" s="216">
        <f>IF(N218="zákl. přenesená",J218,0)</f>
        <v>0</v>
      </c>
      <c r="BH218" s="216">
        <f>IF(N218="sníž. přenesená",J218,0)</f>
        <v>0</v>
      </c>
      <c r="BI218" s="216">
        <f>IF(N218="nulová",J218,0)</f>
        <v>0</v>
      </c>
      <c r="BJ218" s="18" t="s">
        <v>87</v>
      </c>
      <c r="BK218" s="216">
        <f>ROUND(I218*H218,2)</f>
        <v>0</v>
      </c>
      <c r="BL218" s="18" t="s">
        <v>144</v>
      </c>
      <c r="BM218" s="215" t="s">
        <v>284</v>
      </c>
    </row>
    <row r="219" spans="1:65" s="2" customFormat="1" ht="24" customHeight="1">
      <c r="A219" s="35"/>
      <c r="B219" s="36"/>
      <c r="C219" s="204" t="s">
        <v>285</v>
      </c>
      <c r="D219" s="204" t="s">
        <v>139</v>
      </c>
      <c r="E219" s="205" t="s">
        <v>286</v>
      </c>
      <c r="F219" s="206" t="s">
        <v>287</v>
      </c>
      <c r="G219" s="207" t="s">
        <v>142</v>
      </c>
      <c r="H219" s="208">
        <v>6</v>
      </c>
      <c r="I219" s="209"/>
      <c r="J219" s="210">
        <f>ROUND(I219*H219,2)</f>
        <v>0</v>
      </c>
      <c r="K219" s="206" t="s">
        <v>143</v>
      </c>
      <c r="L219" s="40"/>
      <c r="M219" s="211" t="s">
        <v>1</v>
      </c>
      <c r="N219" s="212" t="s">
        <v>44</v>
      </c>
      <c r="O219" s="72"/>
      <c r="P219" s="213">
        <f>O219*H219</f>
        <v>0</v>
      </c>
      <c r="Q219" s="213">
        <v>0</v>
      </c>
      <c r="R219" s="213">
        <f>Q219*H219</f>
        <v>0</v>
      </c>
      <c r="S219" s="213">
        <v>0</v>
      </c>
      <c r="T219" s="214">
        <f>S219*H219</f>
        <v>0</v>
      </c>
      <c r="U219" s="35"/>
      <c r="V219" s="35"/>
      <c r="W219" s="35"/>
      <c r="X219" s="35"/>
      <c r="Y219" s="35"/>
      <c r="Z219" s="35"/>
      <c r="AA219" s="35"/>
      <c r="AB219" s="35"/>
      <c r="AC219" s="35"/>
      <c r="AD219" s="35"/>
      <c r="AE219" s="35"/>
      <c r="AR219" s="215" t="s">
        <v>144</v>
      </c>
      <c r="AT219" s="215" t="s">
        <v>139</v>
      </c>
      <c r="AU219" s="215" t="s">
        <v>89</v>
      </c>
      <c r="AY219" s="18" t="s">
        <v>137</v>
      </c>
      <c r="BE219" s="216">
        <f>IF(N219="základní",J219,0)</f>
        <v>0</v>
      </c>
      <c r="BF219" s="216">
        <f>IF(N219="snížená",J219,0)</f>
        <v>0</v>
      </c>
      <c r="BG219" s="216">
        <f>IF(N219="zákl. přenesená",J219,0)</f>
        <v>0</v>
      </c>
      <c r="BH219" s="216">
        <f>IF(N219="sníž. přenesená",J219,0)</f>
        <v>0</v>
      </c>
      <c r="BI219" s="216">
        <f>IF(N219="nulová",J219,0)</f>
        <v>0</v>
      </c>
      <c r="BJ219" s="18" t="s">
        <v>87</v>
      </c>
      <c r="BK219" s="216">
        <f>ROUND(I219*H219,2)</f>
        <v>0</v>
      </c>
      <c r="BL219" s="18" t="s">
        <v>144</v>
      </c>
      <c r="BM219" s="215" t="s">
        <v>288</v>
      </c>
    </row>
    <row r="220" spans="1:65" s="15" customFormat="1" ht="11.25">
      <c r="B220" s="240"/>
      <c r="C220" s="241"/>
      <c r="D220" s="219" t="s">
        <v>145</v>
      </c>
      <c r="E220" s="242" t="s">
        <v>1</v>
      </c>
      <c r="F220" s="243" t="s">
        <v>289</v>
      </c>
      <c r="G220" s="241"/>
      <c r="H220" s="242" t="s">
        <v>1</v>
      </c>
      <c r="I220" s="244"/>
      <c r="J220" s="241"/>
      <c r="K220" s="241"/>
      <c r="L220" s="245"/>
      <c r="M220" s="246"/>
      <c r="N220" s="247"/>
      <c r="O220" s="247"/>
      <c r="P220" s="247"/>
      <c r="Q220" s="247"/>
      <c r="R220" s="247"/>
      <c r="S220" s="247"/>
      <c r="T220" s="248"/>
      <c r="AT220" s="249" t="s">
        <v>145</v>
      </c>
      <c r="AU220" s="249" t="s">
        <v>89</v>
      </c>
      <c r="AV220" s="15" t="s">
        <v>87</v>
      </c>
      <c r="AW220" s="15" t="s">
        <v>34</v>
      </c>
      <c r="AX220" s="15" t="s">
        <v>79</v>
      </c>
      <c r="AY220" s="249" t="s">
        <v>137</v>
      </c>
    </row>
    <row r="221" spans="1:65" s="13" customFormat="1" ht="11.25">
      <c r="B221" s="217"/>
      <c r="C221" s="218"/>
      <c r="D221" s="219" t="s">
        <v>145</v>
      </c>
      <c r="E221" s="220" t="s">
        <v>1</v>
      </c>
      <c r="F221" s="221" t="s">
        <v>154</v>
      </c>
      <c r="G221" s="218"/>
      <c r="H221" s="222">
        <v>6</v>
      </c>
      <c r="I221" s="223"/>
      <c r="J221" s="218"/>
      <c r="K221" s="218"/>
      <c r="L221" s="224"/>
      <c r="M221" s="225"/>
      <c r="N221" s="226"/>
      <c r="O221" s="226"/>
      <c r="P221" s="226"/>
      <c r="Q221" s="226"/>
      <c r="R221" s="226"/>
      <c r="S221" s="226"/>
      <c r="T221" s="227"/>
      <c r="AT221" s="228" t="s">
        <v>145</v>
      </c>
      <c r="AU221" s="228" t="s">
        <v>89</v>
      </c>
      <c r="AV221" s="13" t="s">
        <v>89</v>
      </c>
      <c r="AW221" s="13" t="s">
        <v>34</v>
      </c>
      <c r="AX221" s="13" t="s">
        <v>79</v>
      </c>
      <c r="AY221" s="228" t="s">
        <v>137</v>
      </c>
    </row>
    <row r="222" spans="1:65" s="14" customFormat="1" ht="11.25">
      <c r="B222" s="229"/>
      <c r="C222" s="230"/>
      <c r="D222" s="219" t="s">
        <v>145</v>
      </c>
      <c r="E222" s="231" t="s">
        <v>1</v>
      </c>
      <c r="F222" s="232" t="s">
        <v>147</v>
      </c>
      <c r="G222" s="230"/>
      <c r="H222" s="233">
        <v>6</v>
      </c>
      <c r="I222" s="234"/>
      <c r="J222" s="230"/>
      <c r="K222" s="230"/>
      <c r="L222" s="235"/>
      <c r="M222" s="236"/>
      <c r="N222" s="237"/>
      <c r="O222" s="237"/>
      <c r="P222" s="237"/>
      <c r="Q222" s="237"/>
      <c r="R222" s="237"/>
      <c r="S222" s="237"/>
      <c r="T222" s="238"/>
      <c r="AT222" s="239" t="s">
        <v>145</v>
      </c>
      <c r="AU222" s="239" t="s">
        <v>89</v>
      </c>
      <c r="AV222" s="14" t="s">
        <v>144</v>
      </c>
      <c r="AW222" s="14" t="s">
        <v>34</v>
      </c>
      <c r="AX222" s="14" t="s">
        <v>87</v>
      </c>
      <c r="AY222" s="239" t="s">
        <v>137</v>
      </c>
    </row>
    <row r="223" spans="1:65" s="2" customFormat="1" ht="24" customHeight="1">
      <c r="A223" s="35"/>
      <c r="B223" s="36"/>
      <c r="C223" s="250" t="s">
        <v>216</v>
      </c>
      <c r="D223" s="250" t="s">
        <v>230</v>
      </c>
      <c r="E223" s="251" t="s">
        <v>290</v>
      </c>
      <c r="F223" s="252" t="s">
        <v>291</v>
      </c>
      <c r="G223" s="253" t="s">
        <v>142</v>
      </c>
      <c r="H223" s="254">
        <v>6</v>
      </c>
      <c r="I223" s="255"/>
      <c r="J223" s="256">
        <f t="shared" ref="J223:J244" si="0">ROUND(I223*H223,2)</f>
        <v>0</v>
      </c>
      <c r="K223" s="252" t="s">
        <v>143</v>
      </c>
      <c r="L223" s="257"/>
      <c r="M223" s="258" t="s">
        <v>1</v>
      </c>
      <c r="N223" s="259" t="s">
        <v>44</v>
      </c>
      <c r="O223" s="72"/>
      <c r="P223" s="213">
        <f t="shared" ref="P223:P244" si="1">O223*H223</f>
        <v>0</v>
      </c>
      <c r="Q223" s="213">
        <v>1.5699999999999999E-2</v>
      </c>
      <c r="R223" s="213">
        <f t="shared" ref="R223:R244" si="2">Q223*H223</f>
        <v>9.4199999999999992E-2</v>
      </c>
      <c r="S223" s="213">
        <v>0</v>
      </c>
      <c r="T223" s="214">
        <f t="shared" ref="T223:T244" si="3">S223*H223</f>
        <v>0</v>
      </c>
      <c r="U223" s="35"/>
      <c r="V223" s="35"/>
      <c r="W223" s="35"/>
      <c r="X223" s="35"/>
      <c r="Y223" s="35"/>
      <c r="Z223" s="35"/>
      <c r="AA223" s="35"/>
      <c r="AB223" s="35"/>
      <c r="AC223" s="35"/>
      <c r="AD223" s="35"/>
      <c r="AE223" s="35"/>
      <c r="AR223" s="215" t="s">
        <v>158</v>
      </c>
      <c r="AT223" s="215" t="s">
        <v>230</v>
      </c>
      <c r="AU223" s="215" t="s">
        <v>89</v>
      </c>
      <c r="AY223" s="18" t="s">
        <v>137</v>
      </c>
      <c r="BE223" s="216">
        <f t="shared" ref="BE223:BE244" si="4">IF(N223="základní",J223,0)</f>
        <v>0</v>
      </c>
      <c r="BF223" s="216">
        <f t="shared" ref="BF223:BF244" si="5">IF(N223="snížená",J223,0)</f>
        <v>0</v>
      </c>
      <c r="BG223" s="216">
        <f t="shared" ref="BG223:BG244" si="6">IF(N223="zákl. přenesená",J223,0)</f>
        <v>0</v>
      </c>
      <c r="BH223" s="216">
        <f t="shared" ref="BH223:BH244" si="7">IF(N223="sníž. přenesená",J223,0)</f>
        <v>0</v>
      </c>
      <c r="BI223" s="216">
        <f t="shared" ref="BI223:BI244" si="8">IF(N223="nulová",J223,0)</f>
        <v>0</v>
      </c>
      <c r="BJ223" s="18" t="s">
        <v>87</v>
      </c>
      <c r="BK223" s="216">
        <f t="shared" ref="BK223:BK244" si="9">ROUND(I223*H223,2)</f>
        <v>0</v>
      </c>
      <c r="BL223" s="18" t="s">
        <v>144</v>
      </c>
      <c r="BM223" s="215" t="s">
        <v>292</v>
      </c>
    </row>
    <row r="224" spans="1:65" s="2" customFormat="1" ht="24" customHeight="1">
      <c r="A224" s="35"/>
      <c r="B224" s="36"/>
      <c r="C224" s="204" t="s">
        <v>293</v>
      </c>
      <c r="D224" s="204" t="s">
        <v>139</v>
      </c>
      <c r="E224" s="205" t="s">
        <v>294</v>
      </c>
      <c r="F224" s="206" t="s">
        <v>295</v>
      </c>
      <c r="G224" s="207" t="s">
        <v>142</v>
      </c>
      <c r="H224" s="208">
        <v>354.75</v>
      </c>
      <c r="I224" s="209"/>
      <c r="J224" s="210">
        <f t="shared" si="0"/>
        <v>0</v>
      </c>
      <c r="K224" s="206" t="s">
        <v>143</v>
      </c>
      <c r="L224" s="40"/>
      <c r="M224" s="211" t="s">
        <v>1</v>
      </c>
      <c r="N224" s="212" t="s">
        <v>44</v>
      </c>
      <c r="O224" s="72"/>
      <c r="P224" s="213">
        <f t="shared" si="1"/>
        <v>0</v>
      </c>
      <c r="Q224" s="213">
        <v>0</v>
      </c>
      <c r="R224" s="213">
        <f t="shared" si="2"/>
        <v>0</v>
      </c>
      <c r="S224" s="213">
        <v>0</v>
      </c>
      <c r="T224" s="214">
        <f t="shared" si="3"/>
        <v>0</v>
      </c>
      <c r="U224" s="35"/>
      <c r="V224" s="35"/>
      <c r="W224" s="35"/>
      <c r="X224" s="35"/>
      <c r="Y224" s="35"/>
      <c r="Z224" s="35"/>
      <c r="AA224" s="35"/>
      <c r="AB224" s="35"/>
      <c r="AC224" s="35"/>
      <c r="AD224" s="35"/>
      <c r="AE224" s="35"/>
      <c r="AR224" s="215" t="s">
        <v>144</v>
      </c>
      <c r="AT224" s="215" t="s">
        <v>139</v>
      </c>
      <c r="AU224" s="215" t="s">
        <v>89</v>
      </c>
      <c r="AY224" s="18" t="s">
        <v>137</v>
      </c>
      <c r="BE224" s="216">
        <f t="shared" si="4"/>
        <v>0</v>
      </c>
      <c r="BF224" s="216">
        <f t="shared" si="5"/>
        <v>0</v>
      </c>
      <c r="BG224" s="216">
        <f t="shared" si="6"/>
        <v>0</v>
      </c>
      <c r="BH224" s="216">
        <f t="shared" si="7"/>
        <v>0</v>
      </c>
      <c r="BI224" s="216">
        <f t="shared" si="8"/>
        <v>0</v>
      </c>
      <c r="BJ224" s="18" t="s">
        <v>87</v>
      </c>
      <c r="BK224" s="216">
        <f t="shared" si="9"/>
        <v>0</v>
      </c>
      <c r="BL224" s="18" t="s">
        <v>144</v>
      </c>
      <c r="BM224" s="215" t="s">
        <v>296</v>
      </c>
    </row>
    <row r="225" spans="1:65" s="2" customFormat="1" ht="24" customHeight="1">
      <c r="A225" s="35"/>
      <c r="B225" s="36"/>
      <c r="C225" s="250" t="s">
        <v>219</v>
      </c>
      <c r="D225" s="250" t="s">
        <v>230</v>
      </c>
      <c r="E225" s="251" t="s">
        <v>297</v>
      </c>
      <c r="F225" s="252" t="s">
        <v>298</v>
      </c>
      <c r="G225" s="253" t="s">
        <v>142</v>
      </c>
      <c r="H225" s="254">
        <v>354.75</v>
      </c>
      <c r="I225" s="255"/>
      <c r="J225" s="256">
        <f t="shared" si="0"/>
        <v>0</v>
      </c>
      <c r="K225" s="252" t="s">
        <v>143</v>
      </c>
      <c r="L225" s="257"/>
      <c r="M225" s="258" t="s">
        <v>1</v>
      </c>
      <c r="N225" s="259" t="s">
        <v>44</v>
      </c>
      <c r="O225" s="72"/>
      <c r="P225" s="213">
        <f t="shared" si="1"/>
        <v>0</v>
      </c>
      <c r="Q225" s="213">
        <v>4.3799999999999999E-2</v>
      </c>
      <c r="R225" s="213">
        <f t="shared" si="2"/>
        <v>15.53805</v>
      </c>
      <c r="S225" s="213">
        <v>0</v>
      </c>
      <c r="T225" s="214">
        <f t="shared" si="3"/>
        <v>0</v>
      </c>
      <c r="U225" s="35"/>
      <c r="V225" s="35"/>
      <c r="W225" s="35"/>
      <c r="X225" s="35"/>
      <c r="Y225" s="35"/>
      <c r="Z225" s="35"/>
      <c r="AA225" s="35"/>
      <c r="AB225" s="35"/>
      <c r="AC225" s="35"/>
      <c r="AD225" s="35"/>
      <c r="AE225" s="35"/>
      <c r="AR225" s="215" t="s">
        <v>158</v>
      </c>
      <c r="AT225" s="215" t="s">
        <v>230</v>
      </c>
      <c r="AU225" s="215" t="s">
        <v>89</v>
      </c>
      <c r="AY225" s="18" t="s">
        <v>137</v>
      </c>
      <c r="BE225" s="216">
        <f t="shared" si="4"/>
        <v>0</v>
      </c>
      <c r="BF225" s="216">
        <f t="shared" si="5"/>
        <v>0</v>
      </c>
      <c r="BG225" s="216">
        <f t="shared" si="6"/>
        <v>0</v>
      </c>
      <c r="BH225" s="216">
        <f t="shared" si="7"/>
        <v>0</v>
      </c>
      <c r="BI225" s="216">
        <f t="shared" si="8"/>
        <v>0</v>
      </c>
      <c r="BJ225" s="18" t="s">
        <v>87</v>
      </c>
      <c r="BK225" s="216">
        <f t="shared" si="9"/>
        <v>0</v>
      </c>
      <c r="BL225" s="18" t="s">
        <v>144</v>
      </c>
      <c r="BM225" s="215" t="s">
        <v>299</v>
      </c>
    </row>
    <row r="226" spans="1:65" s="2" customFormat="1" ht="24" customHeight="1">
      <c r="A226" s="35"/>
      <c r="B226" s="36"/>
      <c r="C226" s="204" t="s">
        <v>300</v>
      </c>
      <c r="D226" s="204" t="s">
        <v>139</v>
      </c>
      <c r="E226" s="205" t="s">
        <v>301</v>
      </c>
      <c r="F226" s="206" t="s">
        <v>302</v>
      </c>
      <c r="G226" s="207" t="s">
        <v>266</v>
      </c>
      <c r="H226" s="208">
        <v>4</v>
      </c>
      <c r="I226" s="209"/>
      <c r="J226" s="210">
        <f t="shared" si="0"/>
        <v>0</v>
      </c>
      <c r="K226" s="206" t="s">
        <v>143</v>
      </c>
      <c r="L226" s="40"/>
      <c r="M226" s="211" t="s">
        <v>1</v>
      </c>
      <c r="N226" s="212" t="s">
        <v>44</v>
      </c>
      <c r="O226" s="72"/>
      <c r="P226" s="213">
        <f t="shared" si="1"/>
        <v>0</v>
      </c>
      <c r="Q226" s="213">
        <v>1.67E-3</v>
      </c>
      <c r="R226" s="213">
        <f t="shared" si="2"/>
        <v>6.6800000000000002E-3</v>
      </c>
      <c r="S226" s="213">
        <v>0</v>
      </c>
      <c r="T226" s="214">
        <f t="shared" si="3"/>
        <v>0</v>
      </c>
      <c r="U226" s="35"/>
      <c r="V226" s="35"/>
      <c r="W226" s="35"/>
      <c r="X226" s="35"/>
      <c r="Y226" s="35"/>
      <c r="Z226" s="35"/>
      <c r="AA226" s="35"/>
      <c r="AB226" s="35"/>
      <c r="AC226" s="35"/>
      <c r="AD226" s="35"/>
      <c r="AE226" s="35"/>
      <c r="AR226" s="215" t="s">
        <v>144</v>
      </c>
      <c r="AT226" s="215" t="s">
        <v>139</v>
      </c>
      <c r="AU226" s="215" t="s">
        <v>89</v>
      </c>
      <c r="AY226" s="18" t="s">
        <v>137</v>
      </c>
      <c r="BE226" s="216">
        <f t="shared" si="4"/>
        <v>0</v>
      </c>
      <c r="BF226" s="216">
        <f t="shared" si="5"/>
        <v>0</v>
      </c>
      <c r="BG226" s="216">
        <f t="shared" si="6"/>
        <v>0</v>
      </c>
      <c r="BH226" s="216">
        <f t="shared" si="7"/>
        <v>0</v>
      </c>
      <c r="BI226" s="216">
        <f t="shared" si="8"/>
        <v>0</v>
      </c>
      <c r="BJ226" s="18" t="s">
        <v>87</v>
      </c>
      <c r="BK226" s="216">
        <f t="shared" si="9"/>
        <v>0</v>
      </c>
      <c r="BL226" s="18" t="s">
        <v>144</v>
      </c>
      <c r="BM226" s="215" t="s">
        <v>303</v>
      </c>
    </row>
    <row r="227" spans="1:65" s="2" customFormat="1" ht="24" customHeight="1">
      <c r="A227" s="35"/>
      <c r="B227" s="36"/>
      <c r="C227" s="250" t="s">
        <v>224</v>
      </c>
      <c r="D227" s="250" t="s">
        <v>230</v>
      </c>
      <c r="E227" s="251" t="s">
        <v>304</v>
      </c>
      <c r="F227" s="252" t="s">
        <v>305</v>
      </c>
      <c r="G227" s="253" t="s">
        <v>266</v>
      </c>
      <c r="H227" s="254">
        <v>4</v>
      </c>
      <c r="I227" s="255"/>
      <c r="J227" s="256">
        <f t="shared" si="0"/>
        <v>0</v>
      </c>
      <c r="K227" s="252" t="s">
        <v>143</v>
      </c>
      <c r="L227" s="257"/>
      <c r="M227" s="258" t="s">
        <v>1</v>
      </c>
      <c r="N227" s="259" t="s">
        <v>44</v>
      </c>
      <c r="O227" s="72"/>
      <c r="P227" s="213">
        <f t="shared" si="1"/>
        <v>0</v>
      </c>
      <c r="Q227" s="213">
        <v>2.775E-2</v>
      </c>
      <c r="R227" s="213">
        <f t="shared" si="2"/>
        <v>0.111</v>
      </c>
      <c r="S227" s="213">
        <v>0</v>
      </c>
      <c r="T227" s="214">
        <f t="shared" si="3"/>
        <v>0</v>
      </c>
      <c r="U227" s="35"/>
      <c r="V227" s="35"/>
      <c r="W227" s="35"/>
      <c r="X227" s="35"/>
      <c r="Y227" s="35"/>
      <c r="Z227" s="35"/>
      <c r="AA227" s="35"/>
      <c r="AB227" s="35"/>
      <c r="AC227" s="35"/>
      <c r="AD227" s="35"/>
      <c r="AE227" s="35"/>
      <c r="AR227" s="215" t="s">
        <v>158</v>
      </c>
      <c r="AT227" s="215" t="s">
        <v>230</v>
      </c>
      <c r="AU227" s="215" t="s">
        <v>89</v>
      </c>
      <c r="AY227" s="18" t="s">
        <v>137</v>
      </c>
      <c r="BE227" s="216">
        <f t="shared" si="4"/>
        <v>0</v>
      </c>
      <c r="BF227" s="216">
        <f t="shared" si="5"/>
        <v>0</v>
      </c>
      <c r="BG227" s="216">
        <f t="shared" si="6"/>
        <v>0</v>
      </c>
      <c r="BH227" s="216">
        <f t="shared" si="7"/>
        <v>0</v>
      </c>
      <c r="BI227" s="216">
        <f t="shared" si="8"/>
        <v>0</v>
      </c>
      <c r="BJ227" s="18" t="s">
        <v>87</v>
      </c>
      <c r="BK227" s="216">
        <f t="shared" si="9"/>
        <v>0</v>
      </c>
      <c r="BL227" s="18" t="s">
        <v>144</v>
      </c>
      <c r="BM227" s="215" t="s">
        <v>306</v>
      </c>
    </row>
    <row r="228" spans="1:65" s="2" customFormat="1" ht="24" customHeight="1">
      <c r="A228" s="35"/>
      <c r="B228" s="36"/>
      <c r="C228" s="204" t="s">
        <v>307</v>
      </c>
      <c r="D228" s="204" t="s">
        <v>139</v>
      </c>
      <c r="E228" s="205" t="s">
        <v>308</v>
      </c>
      <c r="F228" s="206" t="s">
        <v>309</v>
      </c>
      <c r="G228" s="207" t="s">
        <v>266</v>
      </c>
      <c r="H228" s="208">
        <v>2</v>
      </c>
      <c r="I228" s="209"/>
      <c r="J228" s="210">
        <f t="shared" si="0"/>
        <v>0</v>
      </c>
      <c r="K228" s="206" t="s">
        <v>143</v>
      </c>
      <c r="L228" s="40"/>
      <c r="M228" s="211" t="s">
        <v>1</v>
      </c>
      <c r="N228" s="212" t="s">
        <v>44</v>
      </c>
      <c r="O228" s="72"/>
      <c r="P228" s="213">
        <f t="shared" si="1"/>
        <v>0</v>
      </c>
      <c r="Q228" s="213">
        <v>2.96E-3</v>
      </c>
      <c r="R228" s="213">
        <f t="shared" si="2"/>
        <v>5.9199999999999999E-3</v>
      </c>
      <c r="S228" s="213">
        <v>0</v>
      </c>
      <c r="T228" s="214">
        <f t="shared" si="3"/>
        <v>0</v>
      </c>
      <c r="U228" s="35"/>
      <c r="V228" s="35"/>
      <c r="W228" s="35"/>
      <c r="X228" s="35"/>
      <c r="Y228" s="35"/>
      <c r="Z228" s="35"/>
      <c r="AA228" s="35"/>
      <c r="AB228" s="35"/>
      <c r="AC228" s="35"/>
      <c r="AD228" s="35"/>
      <c r="AE228" s="35"/>
      <c r="AR228" s="215" t="s">
        <v>144</v>
      </c>
      <c r="AT228" s="215" t="s">
        <v>139</v>
      </c>
      <c r="AU228" s="215" t="s">
        <v>89</v>
      </c>
      <c r="AY228" s="18" t="s">
        <v>137</v>
      </c>
      <c r="BE228" s="216">
        <f t="shared" si="4"/>
        <v>0</v>
      </c>
      <c r="BF228" s="216">
        <f t="shared" si="5"/>
        <v>0</v>
      </c>
      <c r="BG228" s="216">
        <f t="shared" si="6"/>
        <v>0</v>
      </c>
      <c r="BH228" s="216">
        <f t="shared" si="7"/>
        <v>0</v>
      </c>
      <c r="BI228" s="216">
        <f t="shared" si="8"/>
        <v>0</v>
      </c>
      <c r="BJ228" s="18" t="s">
        <v>87</v>
      </c>
      <c r="BK228" s="216">
        <f t="shared" si="9"/>
        <v>0</v>
      </c>
      <c r="BL228" s="18" t="s">
        <v>144</v>
      </c>
      <c r="BM228" s="215" t="s">
        <v>310</v>
      </c>
    </row>
    <row r="229" spans="1:65" s="2" customFormat="1" ht="24" customHeight="1">
      <c r="A229" s="35"/>
      <c r="B229" s="36"/>
      <c r="C229" s="250" t="s">
        <v>229</v>
      </c>
      <c r="D229" s="250" t="s">
        <v>230</v>
      </c>
      <c r="E229" s="251" t="s">
        <v>311</v>
      </c>
      <c r="F229" s="252" t="s">
        <v>312</v>
      </c>
      <c r="G229" s="253" t="s">
        <v>266</v>
      </c>
      <c r="H229" s="254">
        <v>2</v>
      </c>
      <c r="I229" s="255"/>
      <c r="J229" s="256">
        <f t="shared" si="0"/>
        <v>0</v>
      </c>
      <c r="K229" s="252" t="s">
        <v>1</v>
      </c>
      <c r="L229" s="257"/>
      <c r="M229" s="258" t="s">
        <v>1</v>
      </c>
      <c r="N229" s="259" t="s">
        <v>44</v>
      </c>
      <c r="O229" s="72"/>
      <c r="P229" s="213">
        <f t="shared" si="1"/>
        <v>0</v>
      </c>
      <c r="Q229" s="213">
        <v>1.5599999999999999E-2</v>
      </c>
      <c r="R229" s="213">
        <f t="shared" si="2"/>
        <v>3.1199999999999999E-2</v>
      </c>
      <c r="S229" s="213">
        <v>0</v>
      </c>
      <c r="T229" s="214">
        <f t="shared" si="3"/>
        <v>0</v>
      </c>
      <c r="U229" s="35"/>
      <c r="V229" s="35"/>
      <c r="W229" s="35"/>
      <c r="X229" s="35"/>
      <c r="Y229" s="35"/>
      <c r="Z229" s="35"/>
      <c r="AA229" s="35"/>
      <c r="AB229" s="35"/>
      <c r="AC229" s="35"/>
      <c r="AD229" s="35"/>
      <c r="AE229" s="35"/>
      <c r="AR229" s="215" t="s">
        <v>158</v>
      </c>
      <c r="AT229" s="215" t="s">
        <v>230</v>
      </c>
      <c r="AU229" s="215" t="s">
        <v>89</v>
      </c>
      <c r="AY229" s="18" t="s">
        <v>137</v>
      </c>
      <c r="BE229" s="216">
        <f t="shared" si="4"/>
        <v>0</v>
      </c>
      <c r="BF229" s="216">
        <f t="shared" si="5"/>
        <v>0</v>
      </c>
      <c r="BG229" s="216">
        <f t="shared" si="6"/>
        <v>0</v>
      </c>
      <c r="BH229" s="216">
        <f t="shared" si="7"/>
        <v>0</v>
      </c>
      <c r="BI229" s="216">
        <f t="shared" si="8"/>
        <v>0</v>
      </c>
      <c r="BJ229" s="18" t="s">
        <v>87</v>
      </c>
      <c r="BK229" s="216">
        <f t="shared" si="9"/>
        <v>0</v>
      </c>
      <c r="BL229" s="18" t="s">
        <v>144</v>
      </c>
      <c r="BM229" s="215" t="s">
        <v>313</v>
      </c>
    </row>
    <row r="230" spans="1:65" s="2" customFormat="1" ht="24" customHeight="1">
      <c r="A230" s="35"/>
      <c r="B230" s="36"/>
      <c r="C230" s="204" t="s">
        <v>314</v>
      </c>
      <c r="D230" s="204" t="s">
        <v>139</v>
      </c>
      <c r="E230" s="205" t="s">
        <v>315</v>
      </c>
      <c r="F230" s="206" t="s">
        <v>316</v>
      </c>
      <c r="G230" s="207" t="s">
        <v>266</v>
      </c>
      <c r="H230" s="208">
        <v>4</v>
      </c>
      <c r="I230" s="209"/>
      <c r="J230" s="210">
        <f t="shared" si="0"/>
        <v>0</v>
      </c>
      <c r="K230" s="206" t="s">
        <v>143</v>
      </c>
      <c r="L230" s="40"/>
      <c r="M230" s="211" t="s">
        <v>1</v>
      </c>
      <c r="N230" s="212" t="s">
        <v>44</v>
      </c>
      <c r="O230" s="72"/>
      <c r="P230" s="213">
        <f t="shared" si="1"/>
        <v>0</v>
      </c>
      <c r="Q230" s="213">
        <v>1.67E-3</v>
      </c>
      <c r="R230" s="213">
        <f t="shared" si="2"/>
        <v>6.6800000000000002E-3</v>
      </c>
      <c r="S230" s="213">
        <v>0</v>
      </c>
      <c r="T230" s="214">
        <f t="shared" si="3"/>
        <v>0</v>
      </c>
      <c r="U230" s="35"/>
      <c r="V230" s="35"/>
      <c r="W230" s="35"/>
      <c r="X230" s="35"/>
      <c r="Y230" s="35"/>
      <c r="Z230" s="35"/>
      <c r="AA230" s="35"/>
      <c r="AB230" s="35"/>
      <c r="AC230" s="35"/>
      <c r="AD230" s="35"/>
      <c r="AE230" s="35"/>
      <c r="AR230" s="215" t="s">
        <v>144</v>
      </c>
      <c r="AT230" s="215" t="s">
        <v>139</v>
      </c>
      <c r="AU230" s="215" t="s">
        <v>89</v>
      </c>
      <c r="AY230" s="18" t="s">
        <v>137</v>
      </c>
      <c r="BE230" s="216">
        <f t="shared" si="4"/>
        <v>0</v>
      </c>
      <c r="BF230" s="216">
        <f t="shared" si="5"/>
        <v>0</v>
      </c>
      <c r="BG230" s="216">
        <f t="shared" si="6"/>
        <v>0</v>
      </c>
      <c r="BH230" s="216">
        <f t="shared" si="7"/>
        <v>0</v>
      </c>
      <c r="BI230" s="216">
        <f t="shared" si="8"/>
        <v>0</v>
      </c>
      <c r="BJ230" s="18" t="s">
        <v>87</v>
      </c>
      <c r="BK230" s="216">
        <f t="shared" si="9"/>
        <v>0</v>
      </c>
      <c r="BL230" s="18" t="s">
        <v>144</v>
      </c>
      <c r="BM230" s="215" t="s">
        <v>317</v>
      </c>
    </row>
    <row r="231" spans="1:65" s="2" customFormat="1" ht="24" customHeight="1">
      <c r="A231" s="35"/>
      <c r="B231" s="36"/>
      <c r="C231" s="250" t="s">
        <v>233</v>
      </c>
      <c r="D231" s="250" t="s">
        <v>230</v>
      </c>
      <c r="E231" s="251" t="s">
        <v>318</v>
      </c>
      <c r="F231" s="252" t="s">
        <v>319</v>
      </c>
      <c r="G231" s="253" t="s">
        <v>266</v>
      </c>
      <c r="H231" s="254">
        <v>4</v>
      </c>
      <c r="I231" s="255"/>
      <c r="J231" s="256">
        <f t="shared" si="0"/>
        <v>0</v>
      </c>
      <c r="K231" s="252" t="s">
        <v>143</v>
      </c>
      <c r="L231" s="257"/>
      <c r="M231" s="258" t="s">
        <v>1</v>
      </c>
      <c r="N231" s="259" t="s">
        <v>44</v>
      </c>
      <c r="O231" s="72"/>
      <c r="P231" s="213">
        <f t="shared" si="1"/>
        <v>0</v>
      </c>
      <c r="Q231" s="213">
        <v>1.2200000000000001E-2</v>
      </c>
      <c r="R231" s="213">
        <f t="shared" si="2"/>
        <v>4.8800000000000003E-2</v>
      </c>
      <c r="S231" s="213">
        <v>0</v>
      </c>
      <c r="T231" s="214">
        <f t="shared" si="3"/>
        <v>0</v>
      </c>
      <c r="U231" s="35"/>
      <c r="V231" s="35"/>
      <c r="W231" s="35"/>
      <c r="X231" s="35"/>
      <c r="Y231" s="35"/>
      <c r="Z231" s="35"/>
      <c r="AA231" s="35"/>
      <c r="AB231" s="35"/>
      <c r="AC231" s="35"/>
      <c r="AD231" s="35"/>
      <c r="AE231" s="35"/>
      <c r="AR231" s="215" t="s">
        <v>158</v>
      </c>
      <c r="AT231" s="215" t="s">
        <v>230</v>
      </c>
      <c r="AU231" s="215" t="s">
        <v>89</v>
      </c>
      <c r="AY231" s="18" t="s">
        <v>137</v>
      </c>
      <c r="BE231" s="216">
        <f t="shared" si="4"/>
        <v>0</v>
      </c>
      <c r="BF231" s="216">
        <f t="shared" si="5"/>
        <v>0</v>
      </c>
      <c r="BG231" s="216">
        <f t="shared" si="6"/>
        <v>0</v>
      </c>
      <c r="BH231" s="216">
        <f t="shared" si="7"/>
        <v>0</v>
      </c>
      <c r="BI231" s="216">
        <f t="shared" si="8"/>
        <v>0</v>
      </c>
      <c r="BJ231" s="18" t="s">
        <v>87</v>
      </c>
      <c r="BK231" s="216">
        <f t="shared" si="9"/>
        <v>0</v>
      </c>
      <c r="BL231" s="18" t="s">
        <v>144</v>
      </c>
      <c r="BM231" s="215" t="s">
        <v>320</v>
      </c>
    </row>
    <row r="232" spans="1:65" s="2" customFormat="1" ht="24" customHeight="1">
      <c r="A232" s="35"/>
      <c r="B232" s="36"/>
      <c r="C232" s="204" t="s">
        <v>321</v>
      </c>
      <c r="D232" s="204" t="s">
        <v>139</v>
      </c>
      <c r="E232" s="205" t="s">
        <v>322</v>
      </c>
      <c r="F232" s="206" t="s">
        <v>323</v>
      </c>
      <c r="G232" s="207" t="s">
        <v>266</v>
      </c>
      <c r="H232" s="208">
        <v>2</v>
      </c>
      <c r="I232" s="209"/>
      <c r="J232" s="210">
        <f t="shared" si="0"/>
        <v>0</v>
      </c>
      <c r="K232" s="206" t="s">
        <v>143</v>
      </c>
      <c r="L232" s="40"/>
      <c r="M232" s="211" t="s">
        <v>1</v>
      </c>
      <c r="N232" s="212" t="s">
        <v>44</v>
      </c>
      <c r="O232" s="72"/>
      <c r="P232" s="213">
        <f t="shared" si="1"/>
        <v>0</v>
      </c>
      <c r="Q232" s="213">
        <v>0</v>
      </c>
      <c r="R232" s="213">
        <f t="shared" si="2"/>
        <v>0</v>
      </c>
      <c r="S232" s="213">
        <v>0</v>
      </c>
      <c r="T232" s="214">
        <f t="shared" si="3"/>
        <v>0</v>
      </c>
      <c r="U232" s="35"/>
      <c r="V232" s="35"/>
      <c r="W232" s="35"/>
      <c r="X232" s="35"/>
      <c r="Y232" s="35"/>
      <c r="Z232" s="35"/>
      <c r="AA232" s="35"/>
      <c r="AB232" s="35"/>
      <c r="AC232" s="35"/>
      <c r="AD232" s="35"/>
      <c r="AE232" s="35"/>
      <c r="AR232" s="215" t="s">
        <v>144</v>
      </c>
      <c r="AT232" s="215" t="s">
        <v>139</v>
      </c>
      <c r="AU232" s="215" t="s">
        <v>89</v>
      </c>
      <c r="AY232" s="18" t="s">
        <v>137</v>
      </c>
      <c r="BE232" s="216">
        <f t="shared" si="4"/>
        <v>0</v>
      </c>
      <c r="BF232" s="216">
        <f t="shared" si="5"/>
        <v>0</v>
      </c>
      <c r="BG232" s="216">
        <f t="shared" si="6"/>
        <v>0</v>
      </c>
      <c r="BH232" s="216">
        <f t="shared" si="7"/>
        <v>0</v>
      </c>
      <c r="BI232" s="216">
        <f t="shared" si="8"/>
        <v>0</v>
      </c>
      <c r="BJ232" s="18" t="s">
        <v>87</v>
      </c>
      <c r="BK232" s="216">
        <f t="shared" si="9"/>
        <v>0</v>
      </c>
      <c r="BL232" s="18" t="s">
        <v>144</v>
      </c>
      <c r="BM232" s="215" t="s">
        <v>324</v>
      </c>
    </row>
    <row r="233" spans="1:65" s="2" customFormat="1" ht="24" customHeight="1">
      <c r="A233" s="35"/>
      <c r="B233" s="36"/>
      <c r="C233" s="250" t="s">
        <v>238</v>
      </c>
      <c r="D233" s="250" t="s">
        <v>230</v>
      </c>
      <c r="E233" s="251" t="s">
        <v>325</v>
      </c>
      <c r="F233" s="252" t="s">
        <v>326</v>
      </c>
      <c r="G233" s="253" t="s">
        <v>266</v>
      </c>
      <c r="H233" s="254">
        <v>2</v>
      </c>
      <c r="I233" s="255"/>
      <c r="J233" s="256">
        <f t="shared" si="0"/>
        <v>0</v>
      </c>
      <c r="K233" s="252" t="s">
        <v>143</v>
      </c>
      <c r="L233" s="257"/>
      <c r="M233" s="258" t="s">
        <v>1</v>
      </c>
      <c r="N233" s="259" t="s">
        <v>44</v>
      </c>
      <c r="O233" s="72"/>
      <c r="P233" s="213">
        <f t="shared" si="1"/>
        <v>0</v>
      </c>
      <c r="Q233" s="213">
        <v>2.12E-2</v>
      </c>
      <c r="R233" s="213">
        <f t="shared" si="2"/>
        <v>4.24E-2</v>
      </c>
      <c r="S233" s="213">
        <v>0</v>
      </c>
      <c r="T233" s="214">
        <f t="shared" si="3"/>
        <v>0</v>
      </c>
      <c r="U233" s="35"/>
      <c r="V233" s="35"/>
      <c r="W233" s="35"/>
      <c r="X233" s="35"/>
      <c r="Y233" s="35"/>
      <c r="Z233" s="35"/>
      <c r="AA233" s="35"/>
      <c r="AB233" s="35"/>
      <c r="AC233" s="35"/>
      <c r="AD233" s="35"/>
      <c r="AE233" s="35"/>
      <c r="AR233" s="215" t="s">
        <v>158</v>
      </c>
      <c r="AT233" s="215" t="s">
        <v>230</v>
      </c>
      <c r="AU233" s="215" t="s">
        <v>89</v>
      </c>
      <c r="AY233" s="18" t="s">
        <v>137</v>
      </c>
      <c r="BE233" s="216">
        <f t="shared" si="4"/>
        <v>0</v>
      </c>
      <c r="BF233" s="216">
        <f t="shared" si="5"/>
        <v>0</v>
      </c>
      <c r="BG233" s="216">
        <f t="shared" si="6"/>
        <v>0</v>
      </c>
      <c r="BH233" s="216">
        <f t="shared" si="7"/>
        <v>0</v>
      </c>
      <c r="BI233" s="216">
        <f t="shared" si="8"/>
        <v>0</v>
      </c>
      <c r="BJ233" s="18" t="s">
        <v>87</v>
      </c>
      <c r="BK233" s="216">
        <f t="shared" si="9"/>
        <v>0</v>
      </c>
      <c r="BL233" s="18" t="s">
        <v>144</v>
      </c>
      <c r="BM233" s="215" t="s">
        <v>327</v>
      </c>
    </row>
    <row r="234" spans="1:65" s="2" customFormat="1" ht="24" customHeight="1">
      <c r="A234" s="35"/>
      <c r="B234" s="36"/>
      <c r="C234" s="204" t="s">
        <v>328</v>
      </c>
      <c r="D234" s="204" t="s">
        <v>139</v>
      </c>
      <c r="E234" s="205" t="s">
        <v>329</v>
      </c>
      <c r="F234" s="206" t="s">
        <v>330</v>
      </c>
      <c r="G234" s="207" t="s">
        <v>266</v>
      </c>
      <c r="H234" s="208">
        <v>4</v>
      </c>
      <c r="I234" s="209"/>
      <c r="J234" s="210">
        <f t="shared" si="0"/>
        <v>0</v>
      </c>
      <c r="K234" s="206" t="s">
        <v>143</v>
      </c>
      <c r="L234" s="40"/>
      <c r="M234" s="211" t="s">
        <v>1</v>
      </c>
      <c r="N234" s="212" t="s">
        <v>44</v>
      </c>
      <c r="O234" s="72"/>
      <c r="P234" s="213">
        <f t="shared" si="1"/>
        <v>0</v>
      </c>
      <c r="Q234" s="213">
        <v>0</v>
      </c>
      <c r="R234" s="213">
        <f t="shared" si="2"/>
        <v>0</v>
      </c>
      <c r="S234" s="213">
        <v>0</v>
      </c>
      <c r="T234" s="214">
        <f t="shared" si="3"/>
        <v>0</v>
      </c>
      <c r="U234" s="35"/>
      <c r="V234" s="35"/>
      <c r="W234" s="35"/>
      <c r="X234" s="35"/>
      <c r="Y234" s="35"/>
      <c r="Z234" s="35"/>
      <c r="AA234" s="35"/>
      <c r="AB234" s="35"/>
      <c r="AC234" s="35"/>
      <c r="AD234" s="35"/>
      <c r="AE234" s="35"/>
      <c r="AR234" s="215" t="s">
        <v>144</v>
      </c>
      <c r="AT234" s="215" t="s">
        <v>139</v>
      </c>
      <c r="AU234" s="215" t="s">
        <v>89</v>
      </c>
      <c r="AY234" s="18" t="s">
        <v>137</v>
      </c>
      <c r="BE234" s="216">
        <f t="shared" si="4"/>
        <v>0</v>
      </c>
      <c r="BF234" s="216">
        <f t="shared" si="5"/>
        <v>0</v>
      </c>
      <c r="BG234" s="216">
        <f t="shared" si="6"/>
        <v>0</v>
      </c>
      <c r="BH234" s="216">
        <f t="shared" si="7"/>
        <v>0</v>
      </c>
      <c r="BI234" s="216">
        <f t="shared" si="8"/>
        <v>0</v>
      </c>
      <c r="BJ234" s="18" t="s">
        <v>87</v>
      </c>
      <c r="BK234" s="216">
        <f t="shared" si="9"/>
        <v>0</v>
      </c>
      <c r="BL234" s="18" t="s">
        <v>144</v>
      </c>
      <c r="BM234" s="215" t="s">
        <v>331</v>
      </c>
    </row>
    <row r="235" spans="1:65" s="2" customFormat="1" ht="24" customHeight="1">
      <c r="A235" s="35"/>
      <c r="B235" s="36"/>
      <c r="C235" s="250" t="s">
        <v>243</v>
      </c>
      <c r="D235" s="250" t="s">
        <v>230</v>
      </c>
      <c r="E235" s="251" t="s">
        <v>332</v>
      </c>
      <c r="F235" s="252" t="s">
        <v>333</v>
      </c>
      <c r="G235" s="253" t="s">
        <v>266</v>
      </c>
      <c r="H235" s="254">
        <v>4</v>
      </c>
      <c r="I235" s="255"/>
      <c r="J235" s="256">
        <f t="shared" si="0"/>
        <v>0</v>
      </c>
      <c r="K235" s="252" t="s">
        <v>143</v>
      </c>
      <c r="L235" s="257"/>
      <c r="M235" s="258" t="s">
        <v>1</v>
      </c>
      <c r="N235" s="259" t="s">
        <v>44</v>
      </c>
      <c r="O235" s="72"/>
      <c r="P235" s="213">
        <f t="shared" si="1"/>
        <v>0</v>
      </c>
      <c r="Q235" s="213">
        <v>2.41E-2</v>
      </c>
      <c r="R235" s="213">
        <f t="shared" si="2"/>
        <v>9.64E-2</v>
      </c>
      <c r="S235" s="213">
        <v>0</v>
      </c>
      <c r="T235" s="214">
        <f t="shared" si="3"/>
        <v>0</v>
      </c>
      <c r="U235" s="35"/>
      <c r="V235" s="35"/>
      <c r="W235" s="35"/>
      <c r="X235" s="35"/>
      <c r="Y235" s="35"/>
      <c r="Z235" s="35"/>
      <c r="AA235" s="35"/>
      <c r="AB235" s="35"/>
      <c r="AC235" s="35"/>
      <c r="AD235" s="35"/>
      <c r="AE235" s="35"/>
      <c r="AR235" s="215" t="s">
        <v>158</v>
      </c>
      <c r="AT235" s="215" t="s">
        <v>230</v>
      </c>
      <c r="AU235" s="215" t="s">
        <v>89</v>
      </c>
      <c r="AY235" s="18" t="s">
        <v>137</v>
      </c>
      <c r="BE235" s="216">
        <f t="shared" si="4"/>
        <v>0</v>
      </c>
      <c r="BF235" s="216">
        <f t="shared" si="5"/>
        <v>0</v>
      </c>
      <c r="BG235" s="216">
        <f t="shared" si="6"/>
        <v>0</v>
      </c>
      <c r="BH235" s="216">
        <f t="shared" si="7"/>
        <v>0</v>
      </c>
      <c r="BI235" s="216">
        <f t="shared" si="8"/>
        <v>0</v>
      </c>
      <c r="BJ235" s="18" t="s">
        <v>87</v>
      </c>
      <c r="BK235" s="216">
        <f t="shared" si="9"/>
        <v>0</v>
      </c>
      <c r="BL235" s="18" t="s">
        <v>144</v>
      </c>
      <c r="BM235" s="215" t="s">
        <v>334</v>
      </c>
    </row>
    <row r="236" spans="1:65" s="2" customFormat="1" ht="24" customHeight="1">
      <c r="A236" s="35"/>
      <c r="B236" s="36"/>
      <c r="C236" s="204" t="s">
        <v>335</v>
      </c>
      <c r="D236" s="204" t="s">
        <v>139</v>
      </c>
      <c r="E236" s="205" t="s">
        <v>336</v>
      </c>
      <c r="F236" s="206" t="s">
        <v>337</v>
      </c>
      <c r="G236" s="207" t="s">
        <v>266</v>
      </c>
      <c r="H236" s="208">
        <v>2</v>
      </c>
      <c r="I236" s="209"/>
      <c r="J236" s="210">
        <f t="shared" si="0"/>
        <v>0</v>
      </c>
      <c r="K236" s="206" t="s">
        <v>143</v>
      </c>
      <c r="L236" s="40"/>
      <c r="M236" s="211" t="s">
        <v>1</v>
      </c>
      <c r="N236" s="212" t="s">
        <v>44</v>
      </c>
      <c r="O236" s="72"/>
      <c r="P236" s="213">
        <f t="shared" si="1"/>
        <v>0</v>
      </c>
      <c r="Q236" s="213">
        <v>3.0100000000000001E-3</v>
      </c>
      <c r="R236" s="213">
        <f t="shared" si="2"/>
        <v>6.0200000000000002E-3</v>
      </c>
      <c r="S236" s="213">
        <v>0</v>
      </c>
      <c r="T236" s="214">
        <f t="shared" si="3"/>
        <v>0</v>
      </c>
      <c r="U236" s="35"/>
      <c r="V236" s="35"/>
      <c r="W236" s="35"/>
      <c r="X236" s="35"/>
      <c r="Y236" s="35"/>
      <c r="Z236" s="35"/>
      <c r="AA236" s="35"/>
      <c r="AB236" s="35"/>
      <c r="AC236" s="35"/>
      <c r="AD236" s="35"/>
      <c r="AE236" s="35"/>
      <c r="AR236" s="215" t="s">
        <v>144</v>
      </c>
      <c r="AT236" s="215" t="s">
        <v>139</v>
      </c>
      <c r="AU236" s="215" t="s">
        <v>89</v>
      </c>
      <c r="AY236" s="18" t="s">
        <v>137</v>
      </c>
      <c r="BE236" s="216">
        <f t="shared" si="4"/>
        <v>0</v>
      </c>
      <c r="BF236" s="216">
        <f t="shared" si="5"/>
        <v>0</v>
      </c>
      <c r="BG236" s="216">
        <f t="shared" si="6"/>
        <v>0</v>
      </c>
      <c r="BH236" s="216">
        <f t="shared" si="7"/>
        <v>0</v>
      </c>
      <c r="BI236" s="216">
        <f t="shared" si="8"/>
        <v>0</v>
      </c>
      <c r="BJ236" s="18" t="s">
        <v>87</v>
      </c>
      <c r="BK236" s="216">
        <f t="shared" si="9"/>
        <v>0</v>
      </c>
      <c r="BL236" s="18" t="s">
        <v>144</v>
      </c>
      <c r="BM236" s="215" t="s">
        <v>338</v>
      </c>
    </row>
    <row r="237" spans="1:65" s="2" customFormat="1" ht="16.5" customHeight="1">
      <c r="A237" s="35"/>
      <c r="B237" s="36"/>
      <c r="C237" s="250" t="s">
        <v>248</v>
      </c>
      <c r="D237" s="250" t="s">
        <v>230</v>
      </c>
      <c r="E237" s="251" t="s">
        <v>339</v>
      </c>
      <c r="F237" s="252" t="s">
        <v>340</v>
      </c>
      <c r="G237" s="253" t="s">
        <v>266</v>
      </c>
      <c r="H237" s="254">
        <v>2</v>
      </c>
      <c r="I237" s="255"/>
      <c r="J237" s="256">
        <f t="shared" si="0"/>
        <v>0</v>
      </c>
      <c r="K237" s="252" t="s">
        <v>1</v>
      </c>
      <c r="L237" s="257"/>
      <c r="M237" s="258" t="s">
        <v>1</v>
      </c>
      <c r="N237" s="259" t="s">
        <v>44</v>
      </c>
      <c r="O237" s="72"/>
      <c r="P237" s="213">
        <f t="shared" si="1"/>
        <v>0</v>
      </c>
      <c r="Q237" s="213">
        <v>0</v>
      </c>
      <c r="R237" s="213">
        <f t="shared" si="2"/>
        <v>0</v>
      </c>
      <c r="S237" s="213">
        <v>0</v>
      </c>
      <c r="T237" s="214">
        <f t="shared" si="3"/>
        <v>0</v>
      </c>
      <c r="U237" s="35"/>
      <c r="V237" s="35"/>
      <c r="W237" s="35"/>
      <c r="X237" s="35"/>
      <c r="Y237" s="35"/>
      <c r="Z237" s="35"/>
      <c r="AA237" s="35"/>
      <c r="AB237" s="35"/>
      <c r="AC237" s="35"/>
      <c r="AD237" s="35"/>
      <c r="AE237" s="35"/>
      <c r="AR237" s="215" t="s">
        <v>158</v>
      </c>
      <c r="AT237" s="215" t="s">
        <v>230</v>
      </c>
      <c r="AU237" s="215" t="s">
        <v>89</v>
      </c>
      <c r="AY237" s="18" t="s">
        <v>137</v>
      </c>
      <c r="BE237" s="216">
        <f t="shared" si="4"/>
        <v>0</v>
      </c>
      <c r="BF237" s="216">
        <f t="shared" si="5"/>
        <v>0</v>
      </c>
      <c r="BG237" s="216">
        <f t="shared" si="6"/>
        <v>0</v>
      </c>
      <c r="BH237" s="216">
        <f t="shared" si="7"/>
        <v>0</v>
      </c>
      <c r="BI237" s="216">
        <f t="shared" si="8"/>
        <v>0</v>
      </c>
      <c r="BJ237" s="18" t="s">
        <v>87</v>
      </c>
      <c r="BK237" s="216">
        <f t="shared" si="9"/>
        <v>0</v>
      </c>
      <c r="BL237" s="18" t="s">
        <v>144</v>
      </c>
      <c r="BM237" s="215" t="s">
        <v>341</v>
      </c>
    </row>
    <row r="238" spans="1:65" s="2" customFormat="1" ht="24" customHeight="1">
      <c r="A238" s="35"/>
      <c r="B238" s="36"/>
      <c r="C238" s="204" t="s">
        <v>342</v>
      </c>
      <c r="D238" s="204" t="s">
        <v>139</v>
      </c>
      <c r="E238" s="205" t="s">
        <v>343</v>
      </c>
      <c r="F238" s="206" t="s">
        <v>344</v>
      </c>
      <c r="G238" s="207" t="s">
        <v>266</v>
      </c>
      <c r="H238" s="208">
        <v>3</v>
      </c>
      <c r="I238" s="209"/>
      <c r="J238" s="210">
        <f t="shared" si="0"/>
        <v>0</v>
      </c>
      <c r="K238" s="206" t="s">
        <v>143</v>
      </c>
      <c r="L238" s="40"/>
      <c r="M238" s="211" t="s">
        <v>1</v>
      </c>
      <c r="N238" s="212" t="s">
        <v>44</v>
      </c>
      <c r="O238" s="72"/>
      <c r="P238" s="213">
        <f t="shared" si="1"/>
        <v>0</v>
      </c>
      <c r="Q238" s="213">
        <v>0</v>
      </c>
      <c r="R238" s="213">
        <f t="shared" si="2"/>
        <v>0</v>
      </c>
      <c r="S238" s="213">
        <v>0</v>
      </c>
      <c r="T238" s="214">
        <f t="shared" si="3"/>
        <v>0</v>
      </c>
      <c r="U238" s="35"/>
      <c r="V238" s="35"/>
      <c r="W238" s="35"/>
      <c r="X238" s="35"/>
      <c r="Y238" s="35"/>
      <c r="Z238" s="35"/>
      <c r="AA238" s="35"/>
      <c r="AB238" s="35"/>
      <c r="AC238" s="35"/>
      <c r="AD238" s="35"/>
      <c r="AE238" s="35"/>
      <c r="AR238" s="215" t="s">
        <v>144</v>
      </c>
      <c r="AT238" s="215" t="s">
        <v>139</v>
      </c>
      <c r="AU238" s="215" t="s">
        <v>89</v>
      </c>
      <c r="AY238" s="18" t="s">
        <v>137</v>
      </c>
      <c r="BE238" s="216">
        <f t="shared" si="4"/>
        <v>0</v>
      </c>
      <c r="BF238" s="216">
        <f t="shared" si="5"/>
        <v>0</v>
      </c>
      <c r="BG238" s="216">
        <f t="shared" si="6"/>
        <v>0</v>
      </c>
      <c r="BH238" s="216">
        <f t="shared" si="7"/>
        <v>0</v>
      </c>
      <c r="BI238" s="216">
        <f t="shared" si="8"/>
        <v>0</v>
      </c>
      <c r="BJ238" s="18" t="s">
        <v>87</v>
      </c>
      <c r="BK238" s="216">
        <f t="shared" si="9"/>
        <v>0</v>
      </c>
      <c r="BL238" s="18" t="s">
        <v>144</v>
      </c>
      <c r="BM238" s="215" t="s">
        <v>345</v>
      </c>
    </row>
    <row r="239" spans="1:65" s="2" customFormat="1" ht="24" customHeight="1">
      <c r="A239" s="35"/>
      <c r="B239" s="36"/>
      <c r="C239" s="250" t="s">
        <v>253</v>
      </c>
      <c r="D239" s="250" t="s">
        <v>230</v>
      </c>
      <c r="E239" s="251" t="s">
        <v>346</v>
      </c>
      <c r="F239" s="252" t="s">
        <v>347</v>
      </c>
      <c r="G239" s="253" t="s">
        <v>266</v>
      </c>
      <c r="H239" s="254">
        <v>2</v>
      </c>
      <c r="I239" s="255"/>
      <c r="J239" s="256">
        <f t="shared" si="0"/>
        <v>0</v>
      </c>
      <c r="K239" s="252" t="s">
        <v>143</v>
      </c>
      <c r="L239" s="257"/>
      <c r="M239" s="258" t="s">
        <v>1</v>
      </c>
      <c r="N239" s="259" t="s">
        <v>44</v>
      </c>
      <c r="O239" s="72"/>
      <c r="P239" s="213">
        <f t="shared" si="1"/>
        <v>0</v>
      </c>
      <c r="Q239" s="213">
        <v>3.2000000000000001E-2</v>
      </c>
      <c r="R239" s="213">
        <f t="shared" si="2"/>
        <v>6.4000000000000001E-2</v>
      </c>
      <c r="S239" s="213">
        <v>0</v>
      </c>
      <c r="T239" s="214">
        <f t="shared" si="3"/>
        <v>0</v>
      </c>
      <c r="U239" s="35"/>
      <c r="V239" s="35"/>
      <c r="W239" s="35"/>
      <c r="X239" s="35"/>
      <c r="Y239" s="35"/>
      <c r="Z239" s="35"/>
      <c r="AA239" s="35"/>
      <c r="AB239" s="35"/>
      <c r="AC239" s="35"/>
      <c r="AD239" s="35"/>
      <c r="AE239" s="35"/>
      <c r="AR239" s="215" t="s">
        <v>158</v>
      </c>
      <c r="AT239" s="215" t="s">
        <v>230</v>
      </c>
      <c r="AU239" s="215" t="s">
        <v>89</v>
      </c>
      <c r="AY239" s="18" t="s">
        <v>137</v>
      </c>
      <c r="BE239" s="216">
        <f t="shared" si="4"/>
        <v>0</v>
      </c>
      <c r="BF239" s="216">
        <f t="shared" si="5"/>
        <v>0</v>
      </c>
      <c r="BG239" s="216">
        <f t="shared" si="6"/>
        <v>0</v>
      </c>
      <c r="BH239" s="216">
        <f t="shared" si="7"/>
        <v>0</v>
      </c>
      <c r="BI239" s="216">
        <f t="shared" si="8"/>
        <v>0</v>
      </c>
      <c r="BJ239" s="18" t="s">
        <v>87</v>
      </c>
      <c r="BK239" s="216">
        <f t="shared" si="9"/>
        <v>0</v>
      </c>
      <c r="BL239" s="18" t="s">
        <v>144</v>
      </c>
      <c r="BM239" s="215" t="s">
        <v>348</v>
      </c>
    </row>
    <row r="240" spans="1:65" s="2" customFormat="1" ht="24" customHeight="1">
      <c r="A240" s="35"/>
      <c r="B240" s="36"/>
      <c r="C240" s="250" t="s">
        <v>349</v>
      </c>
      <c r="D240" s="250" t="s">
        <v>230</v>
      </c>
      <c r="E240" s="251" t="s">
        <v>350</v>
      </c>
      <c r="F240" s="252" t="s">
        <v>351</v>
      </c>
      <c r="G240" s="253" t="s">
        <v>266</v>
      </c>
      <c r="H240" s="254">
        <v>1</v>
      </c>
      <c r="I240" s="255"/>
      <c r="J240" s="256">
        <f t="shared" si="0"/>
        <v>0</v>
      </c>
      <c r="K240" s="252" t="s">
        <v>143</v>
      </c>
      <c r="L240" s="257"/>
      <c r="M240" s="258" t="s">
        <v>1</v>
      </c>
      <c r="N240" s="259" t="s">
        <v>44</v>
      </c>
      <c r="O240" s="72"/>
      <c r="P240" s="213">
        <f t="shared" si="1"/>
        <v>0</v>
      </c>
      <c r="Q240" s="213">
        <v>1.32E-2</v>
      </c>
      <c r="R240" s="213">
        <f t="shared" si="2"/>
        <v>1.32E-2</v>
      </c>
      <c r="S240" s="213">
        <v>0</v>
      </c>
      <c r="T240" s="214">
        <f t="shared" si="3"/>
        <v>0</v>
      </c>
      <c r="U240" s="35"/>
      <c r="V240" s="35"/>
      <c r="W240" s="35"/>
      <c r="X240" s="35"/>
      <c r="Y240" s="35"/>
      <c r="Z240" s="35"/>
      <c r="AA240" s="35"/>
      <c r="AB240" s="35"/>
      <c r="AC240" s="35"/>
      <c r="AD240" s="35"/>
      <c r="AE240" s="35"/>
      <c r="AR240" s="215" t="s">
        <v>158</v>
      </c>
      <c r="AT240" s="215" t="s">
        <v>230</v>
      </c>
      <c r="AU240" s="215" t="s">
        <v>89</v>
      </c>
      <c r="AY240" s="18" t="s">
        <v>137</v>
      </c>
      <c r="BE240" s="216">
        <f t="shared" si="4"/>
        <v>0</v>
      </c>
      <c r="BF240" s="216">
        <f t="shared" si="5"/>
        <v>0</v>
      </c>
      <c r="BG240" s="216">
        <f t="shared" si="6"/>
        <v>0</v>
      </c>
      <c r="BH240" s="216">
        <f t="shared" si="7"/>
        <v>0</v>
      </c>
      <c r="BI240" s="216">
        <f t="shared" si="8"/>
        <v>0</v>
      </c>
      <c r="BJ240" s="18" t="s">
        <v>87</v>
      </c>
      <c r="BK240" s="216">
        <f t="shared" si="9"/>
        <v>0</v>
      </c>
      <c r="BL240" s="18" t="s">
        <v>144</v>
      </c>
      <c r="BM240" s="215" t="s">
        <v>352</v>
      </c>
    </row>
    <row r="241" spans="1:65" s="2" customFormat="1" ht="24" customHeight="1">
      <c r="A241" s="35"/>
      <c r="B241" s="36"/>
      <c r="C241" s="204" t="s">
        <v>256</v>
      </c>
      <c r="D241" s="204" t="s">
        <v>139</v>
      </c>
      <c r="E241" s="205" t="s">
        <v>353</v>
      </c>
      <c r="F241" s="206" t="s">
        <v>354</v>
      </c>
      <c r="G241" s="207" t="s">
        <v>266</v>
      </c>
      <c r="H241" s="208">
        <v>3</v>
      </c>
      <c r="I241" s="209"/>
      <c r="J241" s="210">
        <f t="shared" si="0"/>
        <v>0</v>
      </c>
      <c r="K241" s="206" t="s">
        <v>143</v>
      </c>
      <c r="L241" s="40"/>
      <c r="M241" s="211" t="s">
        <v>1</v>
      </c>
      <c r="N241" s="212" t="s">
        <v>44</v>
      </c>
      <c r="O241" s="72"/>
      <c r="P241" s="213">
        <f t="shared" si="1"/>
        <v>0</v>
      </c>
      <c r="Q241" s="213">
        <v>4.4999999999999997E-3</v>
      </c>
      <c r="R241" s="213">
        <f t="shared" si="2"/>
        <v>1.3499999999999998E-2</v>
      </c>
      <c r="S241" s="213">
        <v>0</v>
      </c>
      <c r="T241" s="214">
        <f t="shared" si="3"/>
        <v>0</v>
      </c>
      <c r="U241" s="35"/>
      <c r="V241" s="35"/>
      <c r="W241" s="35"/>
      <c r="X241" s="35"/>
      <c r="Y241" s="35"/>
      <c r="Z241" s="35"/>
      <c r="AA241" s="35"/>
      <c r="AB241" s="35"/>
      <c r="AC241" s="35"/>
      <c r="AD241" s="35"/>
      <c r="AE241" s="35"/>
      <c r="AR241" s="215" t="s">
        <v>144</v>
      </c>
      <c r="AT241" s="215" t="s">
        <v>139</v>
      </c>
      <c r="AU241" s="215" t="s">
        <v>89</v>
      </c>
      <c r="AY241" s="18" t="s">
        <v>137</v>
      </c>
      <c r="BE241" s="216">
        <f t="shared" si="4"/>
        <v>0</v>
      </c>
      <c r="BF241" s="216">
        <f t="shared" si="5"/>
        <v>0</v>
      </c>
      <c r="BG241" s="216">
        <f t="shared" si="6"/>
        <v>0</v>
      </c>
      <c r="BH241" s="216">
        <f t="shared" si="7"/>
        <v>0</v>
      </c>
      <c r="BI241" s="216">
        <f t="shared" si="8"/>
        <v>0</v>
      </c>
      <c r="BJ241" s="18" t="s">
        <v>87</v>
      </c>
      <c r="BK241" s="216">
        <f t="shared" si="9"/>
        <v>0</v>
      </c>
      <c r="BL241" s="18" t="s">
        <v>144</v>
      </c>
      <c r="BM241" s="215" t="s">
        <v>355</v>
      </c>
    </row>
    <row r="242" spans="1:65" s="2" customFormat="1" ht="24" customHeight="1">
      <c r="A242" s="35"/>
      <c r="B242" s="36"/>
      <c r="C242" s="250" t="s">
        <v>356</v>
      </c>
      <c r="D242" s="250" t="s">
        <v>230</v>
      </c>
      <c r="E242" s="251" t="s">
        <v>357</v>
      </c>
      <c r="F242" s="252" t="s">
        <v>358</v>
      </c>
      <c r="G242" s="253" t="s">
        <v>266</v>
      </c>
      <c r="H242" s="254">
        <v>2</v>
      </c>
      <c r="I242" s="255"/>
      <c r="J242" s="256">
        <f t="shared" si="0"/>
        <v>0</v>
      </c>
      <c r="K242" s="252" t="s">
        <v>143</v>
      </c>
      <c r="L242" s="257"/>
      <c r="M242" s="258" t="s">
        <v>1</v>
      </c>
      <c r="N242" s="259" t="s">
        <v>44</v>
      </c>
      <c r="O242" s="72"/>
      <c r="P242" s="213">
        <f t="shared" si="1"/>
        <v>0</v>
      </c>
      <c r="Q242" s="213">
        <v>4.65E-2</v>
      </c>
      <c r="R242" s="213">
        <f t="shared" si="2"/>
        <v>9.2999999999999999E-2</v>
      </c>
      <c r="S242" s="213">
        <v>0</v>
      </c>
      <c r="T242" s="214">
        <f t="shared" si="3"/>
        <v>0</v>
      </c>
      <c r="U242" s="35"/>
      <c r="V242" s="35"/>
      <c r="W242" s="35"/>
      <c r="X242" s="35"/>
      <c r="Y242" s="35"/>
      <c r="Z242" s="35"/>
      <c r="AA242" s="35"/>
      <c r="AB242" s="35"/>
      <c r="AC242" s="35"/>
      <c r="AD242" s="35"/>
      <c r="AE242" s="35"/>
      <c r="AR242" s="215" t="s">
        <v>158</v>
      </c>
      <c r="AT242" s="215" t="s">
        <v>230</v>
      </c>
      <c r="AU242" s="215" t="s">
        <v>89</v>
      </c>
      <c r="AY242" s="18" t="s">
        <v>137</v>
      </c>
      <c r="BE242" s="216">
        <f t="shared" si="4"/>
        <v>0</v>
      </c>
      <c r="BF242" s="216">
        <f t="shared" si="5"/>
        <v>0</v>
      </c>
      <c r="BG242" s="216">
        <f t="shared" si="6"/>
        <v>0</v>
      </c>
      <c r="BH242" s="216">
        <f t="shared" si="7"/>
        <v>0</v>
      </c>
      <c r="BI242" s="216">
        <f t="shared" si="8"/>
        <v>0</v>
      </c>
      <c r="BJ242" s="18" t="s">
        <v>87</v>
      </c>
      <c r="BK242" s="216">
        <f t="shared" si="9"/>
        <v>0</v>
      </c>
      <c r="BL242" s="18" t="s">
        <v>144</v>
      </c>
      <c r="BM242" s="215" t="s">
        <v>359</v>
      </c>
    </row>
    <row r="243" spans="1:65" s="2" customFormat="1" ht="24" customHeight="1">
      <c r="A243" s="35"/>
      <c r="B243" s="36"/>
      <c r="C243" s="250" t="s">
        <v>262</v>
      </c>
      <c r="D243" s="250" t="s">
        <v>230</v>
      </c>
      <c r="E243" s="251" t="s">
        <v>360</v>
      </c>
      <c r="F243" s="252" t="s">
        <v>361</v>
      </c>
      <c r="G243" s="253" t="s">
        <v>266</v>
      </c>
      <c r="H243" s="254">
        <v>1</v>
      </c>
      <c r="I243" s="255"/>
      <c r="J243" s="256">
        <f t="shared" si="0"/>
        <v>0</v>
      </c>
      <c r="K243" s="252" t="s">
        <v>143</v>
      </c>
      <c r="L243" s="257"/>
      <c r="M243" s="258" t="s">
        <v>1</v>
      </c>
      <c r="N243" s="259" t="s">
        <v>44</v>
      </c>
      <c r="O243" s="72"/>
      <c r="P243" s="213">
        <f t="shared" si="1"/>
        <v>0</v>
      </c>
      <c r="Q243" s="213">
        <v>4.2999999999999997E-2</v>
      </c>
      <c r="R243" s="213">
        <f t="shared" si="2"/>
        <v>4.2999999999999997E-2</v>
      </c>
      <c r="S243" s="213">
        <v>0</v>
      </c>
      <c r="T243" s="214">
        <f t="shared" si="3"/>
        <v>0</v>
      </c>
      <c r="U243" s="35"/>
      <c r="V243" s="35"/>
      <c r="W243" s="35"/>
      <c r="X243" s="35"/>
      <c r="Y243" s="35"/>
      <c r="Z243" s="35"/>
      <c r="AA243" s="35"/>
      <c r="AB243" s="35"/>
      <c r="AC243" s="35"/>
      <c r="AD243" s="35"/>
      <c r="AE243" s="35"/>
      <c r="AR243" s="215" t="s">
        <v>158</v>
      </c>
      <c r="AT243" s="215" t="s">
        <v>230</v>
      </c>
      <c r="AU243" s="215" t="s">
        <v>89</v>
      </c>
      <c r="AY243" s="18" t="s">
        <v>137</v>
      </c>
      <c r="BE243" s="216">
        <f t="shared" si="4"/>
        <v>0</v>
      </c>
      <c r="BF243" s="216">
        <f t="shared" si="5"/>
        <v>0</v>
      </c>
      <c r="BG243" s="216">
        <f t="shared" si="6"/>
        <v>0</v>
      </c>
      <c r="BH243" s="216">
        <f t="shared" si="7"/>
        <v>0</v>
      </c>
      <c r="BI243" s="216">
        <f t="shared" si="8"/>
        <v>0</v>
      </c>
      <c r="BJ243" s="18" t="s">
        <v>87</v>
      </c>
      <c r="BK243" s="216">
        <f t="shared" si="9"/>
        <v>0</v>
      </c>
      <c r="BL243" s="18" t="s">
        <v>144</v>
      </c>
      <c r="BM243" s="215" t="s">
        <v>362</v>
      </c>
    </row>
    <row r="244" spans="1:65" s="2" customFormat="1" ht="24" customHeight="1">
      <c r="A244" s="35"/>
      <c r="B244" s="36"/>
      <c r="C244" s="204" t="s">
        <v>363</v>
      </c>
      <c r="D244" s="204" t="s">
        <v>139</v>
      </c>
      <c r="E244" s="205" t="s">
        <v>364</v>
      </c>
      <c r="F244" s="206" t="s">
        <v>365</v>
      </c>
      <c r="G244" s="207" t="s">
        <v>142</v>
      </c>
      <c r="H244" s="208">
        <v>35</v>
      </c>
      <c r="I244" s="209"/>
      <c r="J244" s="210">
        <f t="shared" si="0"/>
        <v>0</v>
      </c>
      <c r="K244" s="206" t="s">
        <v>143</v>
      </c>
      <c r="L244" s="40"/>
      <c r="M244" s="211" t="s">
        <v>1</v>
      </c>
      <c r="N244" s="212" t="s">
        <v>44</v>
      </c>
      <c r="O244" s="72"/>
      <c r="P244" s="213">
        <f t="shared" si="1"/>
        <v>0</v>
      </c>
      <c r="Q244" s="213">
        <v>0</v>
      </c>
      <c r="R244" s="213">
        <f t="shared" si="2"/>
        <v>0</v>
      </c>
      <c r="S244" s="213">
        <v>0</v>
      </c>
      <c r="T244" s="214">
        <f t="shared" si="3"/>
        <v>0</v>
      </c>
      <c r="U244" s="35"/>
      <c r="V244" s="35"/>
      <c r="W244" s="35"/>
      <c r="X244" s="35"/>
      <c r="Y244" s="35"/>
      <c r="Z244" s="35"/>
      <c r="AA244" s="35"/>
      <c r="AB244" s="35"/>
      <c r="AC244" s="35"/>
      <c r="AD244" s="35"/>
      <c r="AE244" s="35"/>
      <c r="AR244" s="215" t="s">
        <v>144</v>
      </c>
      <c r="AT244" s="215" t="s">
        <v>139</v>
      </c>
      <c r="AU244" s="215" t="s">
        <v>89</v>
      </c>
      <c r="AY244" s="18" t="s">
        <v>137</v>
      </c>
      <c r="BE244" s="216">
        <f t="shared" si="4"/>
        <v>0</v>
      </c>
      <c r="BF244" s="216">
        <f t="shared" si="5"/>
        <v>0</v>
      </c>
      <c r="BG244" s="216">
        <f t="shared" si="6"/>
        <v>0</v>
      </c>
      <c r="BH244" s="216">
        <f t="shared" si="7"/>
        <v>0</v>
      </c>
      <c r="BI244" s="216">
        <f t="shared" si="8"/>
        <v>0</v>
      </c>
      <c r="BJ244" s="18" t="s">
        <v>87</v>
      </c>
      <c r="BK244" s="216">
        <f t="shared" si="9"/>
        <v>0</v>
      </c>
      <c r="BL244" s="18" t="s">
        <v>144</v>
      </c>
      <c r="BM244" s="215" t="s">
        <v>366</v>
      </c>
    </row>
    <row r="245" spans="1:65" s="15" customFormat="1" ht="11.25">
      <c r="B245" s="240"/>
      <c r="C245" s="241"/>
      <c r="D245" s="219" t="s">
        <v>145</v>
      </c>
      <c r="E245" s="242" t="s">
        <v>1</v>
      </c>
      <c r="F245" s="243" t="s">
        <v>367</v>
      </c>
      <c r="G245" s="241"/>
      <c r="H245" s="242" t="s">
        <v>1</v>
      </c>
      <c r="I245" s="244"/>
      <c r="J245" s="241"/>
      <c r="K245" s="241"/>
      <c r="L245" s="245"/>
      <c r="M245" s="246"/>
      <c r="N245" s="247"/>
      <c r="O245" s="247"/>
      <c r="P245" s="247"/>
      <c r="Q245" s="247"/>
      <c r="R245" s="247"/>
      <c r="S245" s="247"/>
      <c r="T245" s="248"/>
      <c r="AT245" s="249" t="s">
        <v>145</v>
      </c>
      <c r="AU245" s="249" t="s">
        <v>89</v>
      </c>
      <c r="AV245" s="15" t="s">
        <v>87</v>
      </c>
      <c r="AW245" s="15" t="s">
        <v>34</v>
      </c>
      <c r="AX245" s="15" t="s">
        <v>79</v>
      </c>
      <c r="AY245" s="249" t="s">
        <v>137</v>
      </c>
    </row>
    <row r="246" spans="1:65" s="13" customFormat="1" ht="11.25">
      <c r="B246" s="217"/>
      <c r="C246" s="218"/>
      <c r="D246" s="219" t="s">
        <v>145</v>
      </c>
      <c r="E246" s="220" t="s">
        <v>1</v>
      </c>
      <c r="F246" s="221" t="s">
        <v>293</v>
      </c>
      <c r="G246" s="218"/>
      <c r="H246" s="222">
        <v>35</v>
      </c>
      <c r="I246" s="223"/>
      <c r="J246" s="218"/>
      <c r="K246" s="218"/>
      <c r="L246" s="224"/>
      <c r="M246" s="225"/>
      <c r="N246" s="226"/>
      <c r="O246" s="226"/>
      <c r="P246" s="226"/>
      <c r="Q246" s="226"/>
      <c r="R246" s="226"/>
      <c r="S246" s="226"/>
      <c r="T246" s="227"/>
      <c r="AT246" s="228" t="s">
        <v>145</v>
      </c>
      <c r="AU246" s="228" t="s">
        <v>89</v>
      </c>
      <c r="AV246" s="13" t="s">
        <v>89</v>
      </c>
      <c r="AW246" s="13" t="s">
        <v>34</v>
      </c>
      <c r="AX246" s="13" t="s">
        <v>79</v>
      </c>
      <c r="AY246" s="228" t="s">
        <v>137</v>
      </c>
    </row>
    <row r="247" spans="1:65" s="14" customFormat="1" ht="11.25">
      <c r="B247" s="229"/>
      <c r="C247" s="230"/>
      <c r="D247" s="219" t="s">
        <v>145</v>
      </c>
      <c r="E247" s="231" t="s">
        <v>1</v>
      </c>
      <c r="F247" s="232" t="s">
        <v>147</v>
      </c>
      <c r="G247" s="230"/>
      <c r="H247" s="233">
        <v>35</v>
      </c>
      <c r="I247" s="234"/>
      <c r="J247" s="230"/>
      <c r="K247" s="230"/>
      <c r="L247" s="235"/>
      <c r="M247" s="236"/>
      <c r="N247" s="237"/>
      <c r="O247" s="237"/>
      <c r="P247" s="237"/>
      <c r="Q247" s="237"/>
      <c r="R247" s="237"/>
      <c r="S247" s="237"/>
      <c r="T247" s="238"/>
      <c r="AT247" s="239" t="s">
        <v>145</v>
      </c>
      <c r="AU247" s="239" t="s">
        <v>89</v>
      </c>
      <c r="AV247" s="14" t="s">
        <v>144</v>
      </c>
      <c r="AW247" s="14" t="s">
        <v>34</v>
      </c>
      <c r="AX247" s="14" t="s">
        <v>87</v>
      </c>
      <c r="AY247" s="239" t="s">
        <v>137</v>
      </c>
    </row>
    <row r="248" spans="1:65" s="2" customFormat="1" ht="24" customHeight="1">
      <c r="A248" s="35"/>
      <c r="B248" s="36"/>
      <c r="C248" s="250" t="s">
        <v>267</v>
      </c>
      <c r="D248" s="250" t="s">
        <v>230</v>
      </c>
      <c r="E248" s="251" t="s">
        <v>368</v>
      </c>
      <c r="F248" s="252" t="s">
        <v>369</v>
      </c>
      <c r="G248" s="253" t="s">
        <v>142</v>
      </c>
      <c r="H248" s="254">
        <v>35</v>
      </c>
      <c r="I248" s="255"/>
      <c r="J248" s="256">
        <f>ROUND(I248*H248,2)</f>
        <v>0</v>
      </c>
      <c r="K248" s="252" t="s">
        <v>143</v>
      </c>
      <c r="L248" s="257"/>
      <c r="M248" s="258" t="s">
        <v>1</v>
      </c>
      <c r="N248" s="259" t="s">
        <v>44</v>
      </c>
      <c r="O248" s="72"/>
      <c r="P248" s="213">
        <f>O248*H248</f>
        <v>0</v>
      </c>
      <c r="Q248" s="213">
        <v>2.14E-3</v>
      </c>
      <c r="R248" s="213">
        <f>Q248*H248</f>
        <v>7.4899999999999994E-2</v>
      </c>
      <c r="S248" s="213">
        <v>0</v>
      </c>
      <c r="T248" s="214">
        <f>S248*H248</f>
        <v>0</v>
      </c>
      <c r="U248" s="35"/>
      <c r="V248" s="35"/>
      <c r="W248" s="35"/>
      <c r="X248" s="35"/>
      <c r="Y248" s="35"/>
      <c r="Z248" s="35"/>
      <c r="AA248" s="35"/>
      <c r="AB248" s="35"/>
      <c r="AC248" s="35"/>
      <c r="AD248" s="35"/>
      <c r="AE248" s="35"/>
      <c r="AR248" s="215" t="s">
        <v>158</v>
      </c>
      <c r="AT248" s="215" t="s">
        <v>230</v>
      </c>
      <c r="AU248" s="215" t="s">
        <v>89</v>
      </c>
      <c r="AY248" s="18" t="s">
        <v>137</v>
      </c>
      <c r="BE248" s="216">
        <f>IF(N248="základní",J248,0)</f>
        <v>0</v>
      </c>
      <c r="BF248" s="216">
        <f>IF(N248="snížená",J248,0)</f>
        <v>0</v>
      </c>
      <c r="BG248" s="216">
        <f>IF(N248="zákl. přenesená",J248,0)</f>
        <v>0</v>
      </c>
      <c r="BH248" s="216">
        <f>IF(N248="sníž. přenesená",J248,0)</f>
        <v>0</v>
      </c>
      <c r="BI248" s="216">
        <f>IF(N248="nulová",J248,0)</f>
        <v>0</v>
      </c>
      <c r="BJ248" s="18" t="s">
        <v>87</v>
      </c>
      <c r="BK248" s="216">
        <f>ROUND(I248*H248,2)</f>
        <v>0</v>
      </c>
      <c r="BL248" s="18" t="s">
        <v>144</v>
      </c>
      <c r="BM248" s="215" t="s">
        <v>370</v>
      </c>
    </row>
    <row r="249" spans="1:65" s="2" customFormat="1" ht="24" customHeight="1">
      <c r="A249" s="35"/>
      <c r="B249" s="36"/>
      <c r="C249" s="204" t="s">
        <v>371</v>
      </c>
      <c r="D249" s="204" t="s">
        <v>139</v>
      </c>
      <c r="E249" s="205" t="s">
        <v>372</v>
      </c>
      <c r="F249" s="206" t="s">
        <v>373</v>
      </c>
      <c r="G249" s="207" t="s">
        <v>142</v>
      </c>
      <c r="H249" s="208">
        <v>64.099999999999994</v>
      </c>
      <c r="I249" s="209"/>
      <c r="J249" s="210">
        <f>ROUND(I249*H249,2)</f>
        <v>0</v>
      </c>
      <c r="K249" s="206" t="s">
        <v>143</v>
      </c>
      <c r="L249" s="40"/>
      <c r="M249" s="211" t="s">
        <v>1</v>
      </c>
      <c r="N249" s="212" t="s">
        <v>44</v>
      </c>
      <c r="O249" s="72"/>
      <c r="P249" s="213">
        <f>O249*H249</f>
        <v>0</v>
      </c>
      <c r="Q249" s="213">
        <v>0</v>
      </c>
      <c r="R249" s="213">
        <f>Q249*H249</f>
        <v>0</v>
      </c>
      <c r="S249" s="213">
        <v>0</v>
      </c>
      <c r="T249" s="214">
        <f>S249*H249</f>
        <v>0</v>
      </c>
      <c r="U249" s="35"/>
      <c r="V249" s="35"/>
      <c r="W249" s="35"/>
      <c r="X249" s="35"/>
      <c r="Y249" s="35"/>
      <c r="Z249" s="35"/>
      <c r="AA249" s="35"/>
      <c r="AB249" s="35"/>
      <c r="AC249" s="35"/>
      <c r="AD249" s="35"/>
      <c r="AE249" s="35"/>
      <c r="AR249" s="215" t="s">
        <v>144</v>
      </c>
      <c r="AT249" s="215" t="s">
        <v>139</v>
      </c>
      <c r="AU249" s="215" t="s">
        <v>89</v>
      </c>
      <c r="AY249" s="18" t="s">
        <v>137</v>
      </c>
      <c r="BE249" s="216">
        <f>IF(N249="základní",J249,0)</f>
        <v>0</v>
      </c>
      <c r="BF249" s="216">
        <f>IF(N249="snížená",J249,0)</f>
        <v>0</v>
      </c>
      <c r="BG249" s="216">
        <f>IF(N249="zákl. přenesená",J249,0)</f>
        <v>0</v>
      </c>
      <c r="BH249" s="216">
        <f>IF(N249="sníž. přenesená",J249,0)</f>
        <v>0</v>
      </c>
      <c r="BI249" s="216">
        <f>IF(N249="nulová",J249,0)</f>
        <v>0</v>
      </c>
      <c r="BJ249" s="18" t="s">
        <v>87</v>
      </c>
      <c r="BK249" s="216">
        <f>ROUND(I249*H249,2)</f>
        <v>0</v>
      </c>
      <c r="BL249" s="18" t="s">
        <v>144</v>
      </c>
      <c r="BM249" s="215" t="s">
        <v>374</v>
      </c>
    </row>
    <row r="250" spans="1:65" s="2" customFormat="1" ht="24" customHeight="1">
      <c r="A250" s="35"/>
      <c r="B250" s="36"/>
      <c r="C250" s="250" t="s">
        <v>272</v>
      </c>
      <c r="D250" s="250" t="s">
        <v>230</v>
      </c>
      <c r="E250" s="251" t="s">
        <v>375</v>
      </c>
      <c r="F250" s="252" t="s">
        <v>376</v>
      </c>
      <c r="G250" s="253" t="s">
        <v>142</v>
      </c>
      <c r="H250" s="254">
        <v>64.099999999999994</v>
      </c>
      <c r="I250" s="255"/>
      <c r="J250" s="256">
        <f>ROUND(I250*H250,2)</f>
        <v>0</v>
      </c>
      <c r="K250" s="252" t="s">
        <v>143</v>
      </c>
      <c r="L250" s="257"/>
      <c r="M250" s="258" t="s">
        <v>1</v>
      </c>
      <c r="N250" s="259" t="s">
        <v>44</v>
      </c>
      <c r="O250" s="72"/>
      <c r="P250" s="213">
        <f>O250*H250</f>
        <v>0</v>
      </c>
      <c r="Q250" s="213">
        <v>3.1800000000000001E-3</v>
      </c>
      <c r="R250" s="213">
        <f>Q250*H250</f>
        <v>0.20383799999999999</v>
      </c>
      <c r="S250" s="213">
        <v>0</v>
      </c>
      <c r="T250" s="214">
        <f>S250*H250</f>
        <v>0</v>
      </c>
      <c r="U250" s="35"/>
      <c r="V250" s="35"/>
      <c r="W250" s="35"/>
      <c r="X250" s="35"/>
      <c r="Y250" s="35"/>
      <c r="Z250" s="35"/>
      <c r="AA250" s="35"/>
      <c r="AB250" s="35"/>
      <c r="AC250" s="35"/>
      <c r="AD250" s="35"/>
      <c r="AE250" s="35"/>
      <c r="AR250" s="215" t="s">
        <v>158</v>
      </c>
      <c r="AT250" s="215" t="s">
        <v>230</v>
      </c>
      <c r="AU250" s="215" t="s">
        <v>89</v>
      </c>
      <c r="AY250" s="18" t="s">
        <v>137</v>
      </c>
      <c r="BE250" s="216">
        <f>IF(N250="základní",J250,0)</f>
        <v>0</v>
      </c>
      <c r="BF250" s="216">
        <f>IF(N250="snížená",J250,0)</f>
        <v>0</v>
      </c>
      <c r="BG250" s="216">
        <f>IF(N250="zákl. přenesená",J250,0)</f>
        <v>0</v>
      </c>
      <c r="BH250" s="216">
        <f>IF(N250="sníž. přenesená",J250,0)</f>
        <v>0</v>
      </c>
      <c r="BI250" s="216">
        <f>IF(N250="nulová",J250,0)</f>
        <v>0</v>
      </c>
      <c r="BJ250" s="18" t="s">
        <v>87</v>
      </c>
      <c r="BK250" s="216">
        <f>ROUND(I250*H250,2)</f>
        <v>0</v>
      </c>
      <c r="BL250" s="18" t="s">
        <v>144</v>
      </c>
      <c r="BM250" s="215" t="s">
        <v>377</v>
      </c>
    </row>
    <row r="251" spans="1:65" s="2" customFormat="1" ht="24" customHeight="1">
      <c r="A251" s="35"/>
      <c r="B251" s="36"/>
      <c r="C251" s="204" t="s">
        <v>378</v>
      </c>
      <c r="D251" s="204" t="s">
        <v>139</v>
      </c>
      <c r="E251" s="205" t="s">
        <v>379</v>
      </c>
      <c r="F251" s="206" t="s">
        <v>380</v>
      </c>
      <c r="G251" s="207" t="s">
        <v>142</v>
      </c>
      <c r="H251" s="208">
        <v>360</v>
      </c>
      <c r="I251" s="209"/>
      <c r="J251" s="210">
        <f>ROUND(I251*H251,2)</f>
        <v>0</v>
      </c>
      <c r="K251" s="206" t="s">
        <v>143</v>
      </c>
      <c r="L251" s="40"/>
      <c r="M251" s="211" t="s">
        <v>1</v>
      </c>
      <c r="N251" s="212" t="s">
        <v>44</v>
      </c>
      <c r="O251" s="72"/>
      <c r="P251" s="213">
        <f>O251*H251</f>
        <v>0</v>
      </c>
      <c r="Q251" s="213">
        <v>0</v>
      </c>
      <c r="R251" s="213">
        <f>Q251*H251</f>
        <v>0</v>
      </c>
      <c r="S251" s="213">
        <v>0</v>
      </c>
      <c r="T251" s="214">
        <f>S251*H251</f>
        <v>0</v>
      </c>
      <c r="U251" s="35"/>
      <c r="V251" s="35"/>
      <c r="W251" s="35"/>
      <c r="X251" s="35"/>
      <c r="Y251" s="35"/>
      <c r="Z251" s="35"/>
      <c r="AA251" s="35"/>
      <c r="AB251" s="35"/>
      <c r="AC251" s="35"/>
      <c r="AD251" s="35"/>
      <c r="AE251" s="35"/>
      <c r="AR251" s="215" t="s">
        <v>144</v>
      </c>
      <c r="AT251" s="215" t="s">
        <v>139</v>
      </c>
      <c r="AU251" s="215" t="s">
        <v>89</v>
      </c>
      <c r="AY251" s="18" t="s">
        <v>137</v>
      </c>
      <c r="BE251" s="216">
        <f>IF(N251="základní",J251,0)</f>
        <v>0</v>
      </c>
      <c r="BF251" s="216">
        <f>IF(N251="snížená",J251,0)</f>
        <v>0</v>
      </c>
      <c r="BG251" s="216">
        <f>IF(N251="zákl. přenesená",J251,0)</f>
        <v>0</v>
      </c>
      <c r="BH251" s="216">
        <f>IF(N251="sníž. přenesená",J251,0)</f>
        <v>0</v>
      </c>
      <c r="BI251" s="216">
        <f>IF(N251="nulová",J251,0)</f>
        <v>0</v>
      </c>
      <c r="BJ251" s="18" t="s">
        <v>87</v>
      </c>
      <c r="BK251" s="216">
        <f>ROUND(I251*H251,2)</f>
        <v>0</v>
      </c>
      <c r="BL251" s="18" t="s">
        <v>144</v>
      </c>
      <c r="BM251" s="215" t="s">
        <v>381</v>
      </c>
    </row>
    <row r="252" spans="1:65" s="15" customFormat="1" ht="11.25">
      <c r="B252" s="240"/>
      <c r="C252" s="241"/>
      <c r="D252" s="219" t="s">
        <v>145</v>
      </c>
      <c r="E252" s="242" t="s">
        <v>1</v>
      </c>
      <c r="F252" s="243" t="s">
        <v>382</v>
      </c>
      <c r="G252" s="241"/>
      <c r="H252" s="242" t="s">
        <v>1</v>
      </c>
      <c r="I252" s="244"/>
      <c r="J252" s="241"/>
      <c r="K252" s="241"/>
      <c r="L252" s="245"/>
      <c r="M252" s="246"/>
      <c r="N252" s="247"/>
      <c r="O252" s="247"/>
      <c r="P252" s="247"/>
      <c r="Q252" s="247"/>
      <c r="R252" s="247"/>
      <c r="S252" s="247"/>
      <c r="T252" s="248"/>
      <c r="AT252" s="249" t="s">
        <v>145</v>
      </c>
      <c r="AU252" s="249" t="s">
        <v>89</v>
      </c>
      <c r="AV252" s="15" t="s">
        <v>87</v>
      </c>
      <c r="AW252" s="15" t="s">
        <v>34</v>
      </c>
      <c r="AX252" s="15" t="s">
        <v>79</v>
      </c>
      <c r="AY252" s="249" t="s">
        <v>137</v>
      </c>
    </row>
    <row r="253" spans="1:65" s="14" customFormat="1" ht="11.25">
      <c r="B253" s="229"/>
      <c r="C253" s="230"/>
      <c r="D253" s="219" t="s">
        <v>145</v>
      </c>
      <c r="E253" s="231" t="s">
        <v>1</v>
      </c>
      <c r="F253" s="232" t="s">
        <v>147</v>
      </c>
      <c r="G253" s="230"/>
      <c r="H253" s="233">
        <v>0</v>
      </c>
      <c r="I253" s="234"/>
      <c r="J253" s="230"/>
      <c r="K253" s="230"/>
      <c r="L253" s="235"/>
      <c r="M253" s="236"/>
      <c r="N253" s="237"/>
      <c r="O253" s="237"/>
      <c r="P253" s="237"/>
      <c r="Q253" s="237"/>
      <c r="R253" s="237"/>
      <c r="S253" s="237"/>
      <c r="T253" s="238"/>
      <c r="AT253" s="239" t="s">
        <v>145</v>
      </c>
      <c r="AU253" s="239" t="s">
        <v>89</v>
      </c>
      <c r="AV253" s="14" t="s">
        <v>144</v>
      </c>
      <c r="AW253" s="14" t="s">
        <v>34</v>
      </c>
      <c r="AX253" s="14" t="s">
        <v>79</v>
      </c>
      <c r="AY253" s="239" t="s">
        <v>137</v>
      </c>
    </row>
    <row r="254" spans="1:65" s="13" customFormat="1" ht="11.25">
      <c r="B254" s="217"/>
      <c r="C254" s="218"/>
      <c r="D254" s="219" t="s">
        <v>145</v>
      </c>
      <c r="E254" s="220" t="s">
        <v>1</v>
      </c>
      <c r="F254" s="221" t="s">
        <v>383</v>
      </c>
      <c r="G254" s="218"/>
      <c r="H254" s="222">
        <v>360</v>
      </c>
      <c r="I254" s="223"/>
      <c r="J254" s="218"/>
      <c r="K254" s="218"/>
      <c r="L254" s="224"/>
      <c r="M254" s="225"/>
      <c r="N254" s="226"/>
      <c r="O254" s="226"/>
      <c r="P254" s="226"/>
      <c r="Q254" s="226"/>
      <c r="R254" s="226"/>
      <c r="S254" s="226"/>
      <c r="T254" s="227"/>
      <c r="AT254" s="228" t="s">
        <v>145</v>
      </c>
      <c r="AU254" s="228" t="s">
        <v>89</v>
      </c>
      <c r="AV254" s="13" t="s">
        <v>89</v>
      </c>
      <c r="AW254" s="13" t="s">
        <v>34</v>
      </c>
      <c r="AX254" s="13" t="s">
        <v>79</v>
      </c>
      <c r="AY254" s="228" t="s">
        <v>137</v>
      </c>
    </row>
    <row r="255" spans="1:65" s="14" customFormat="1" ht="11.25">
      <c r="B255" s="229"/>
      <c r="C255" s="230"/>
      <c r="D255" s="219" t="s">
        <v>145</v>
      </c>
      <c r="E255" s="231" t="s">
        <v>1</v>
      </c>
      <c r="F255" s="232" t="s">
        <v>147</v>
      </c>
      <c r="G255" s="230"/>
      <c r="H255" s="233">
        <v>360</v>
      </c>
      <c r="I255" s="234"/>
      <c r="J255" s="230"/>
      <c r="K255" s="230"/>
      <c r="L255" s="235"/>
      <c r="M255" s="236"/>
      <c r="N255" s="237"/>
      <c r="O255" s="237"/>
      <c r="P255" s="237"/>
      <c r="Q255" s="237"/>
      <c r="R255" s="237"/>
      <c r="S255" s="237"/>
      <c r="T255" s="238"/>
      <c r="AT255" s="239" t="s">
        <v>145</v>
      </c>
      <c r="AU255" s="239" t="s">
        <v>89</v>
      </c>
      <c r="AV255" s="14" t="s">
        <v>144</v>
      </c>
      <c r="AW255" s="14" t="s">
        <v>34</v>
      </c>
      <c r="AX255" s="14" t="s">
        <v>87</v>
      </c>
      <c r="AY255" s="239" t="s">
        <v>137</v>
      </c>
    </row>
    <row r="256" spans="1:65" s="2" customFormat="1" ht="24" customHeight="1">
      <c r="A256" s="35"/>
      <c r="B256" s="36"/>
      <c r="C256" s="250" t="s">
        <v>276</v>
      </c>
      <c r="D256" s="250" t="s">
        <v>230</v>
      </c>
      <c r="E256" s="251" t="s">
        <v>384</v>
      </c>
      <c r="F256" s="252" t="s">
        <v>385</v>
      </c>
      <c r="G256" s="253" t="s">
        <v>142</v>
      </c>
      <c r="H256" s="254">
        <v>360</v>
      </c>
      <c r="I256" s="255"/>
      <c r="J256" s="256">
        <f t="shared" ref="J256:J281" si="10">ROUND(I256*H256,2)</f>
        <v>0</v>
      </c>
      <c r="K256" s="252" t="s">
        <v>143</v>
      </c>
      <c r="L256" s="257"/>
      <c r="M256" s="258" t="s">
        <v>1</v>
      </c>
      <c r="N256" s="259" t="s">
        <v>44</v>
      </c>
      <c r="O256" s="72"/>
      <c r="P256" s="213">
        <f t="shared" ref="P256:P281" si="11">O256*H256</f>
        <v>0</v>
      </c>
      <c r="Q256" s="213">
        <v>6.7400000000000003E-3</v>
      </c>
      <c r="R256" s="213">
        <f t="shared" ref="R256:R281" si="12">Q256*H256</f>
        <v>2.4264000000000001</v>
      </c>
      <c r="S256" s="213">
        <v>0</v>
      </c>
      <c r="T256" s="214">
        <f t="shared" ref="T256:T281" si="13">S256*H256</f>
        <v>0</v>
      </c>
      <c r="U256" s="35"/>
      <c r="V256" s="35"/>
      <c r="W256" s="35"/>
      <c r="X256" s="35"/>
      <c r="Y256" s="35"/>
      <c r="Z256" s="35"/>
      <c r="AA256" s="35"/>
      <c r="AB256" s="35"/>
      <c r="AC256" s="35"/>
      <c r="AD256" s="35"/>
      <c r="AE256" s="35"/>
      <c r="AR256" s="215" t="s">
        <v>158</v>
      </c>
      <c r="AT256" s="215" t="s">
        <v>230</v>
      </c>
      <c r="AU256" s="215" t="s">
        <v>89</v>
      </c>
      <c r="AY256" s="18" t="s">
        <v>137</v>
      </c>
      <c r="BE256" s="216">
        <f t="shared" ref="BE256:BE281" si="14">IF(N256="základní",J256,0)</f>
        <v>0</v>
      </c>
      <c r="BF256" s="216">
        <f t="shared" ref="BF256:BF281" si="15">IF(N256="snížená",J256,0)</f>
        <v>0</v>
      </c>
      <c r="BG256" s="216">
        <f t="shared" ref="BG256:BG281" si="16">IF(N256="zákl. přenesená",J256,0)</f>
        <v>0</v>
      </c>
      <c r="BH256" s="216">
        <f t="shared" ref="BH256:BH281" si="17">IF(N256="sníž. přenesená",J256,0)</f>
        <v>0</v>
      </c>
      <c r="BI256" s="216">
        <f t="shared" ref="BI256:BI281" si="18">IF(N256="nulová",J256,0)</f>
        <v>0</v>
      </c>
      <c r="BJ256" s="18" t="s">
        <v>87</v>
      </c>
      <c r="BK256" s="216">
        <f t="shared" ref="BK256:BK281" si="19">ROUND(I256*H256,2)</f>
        <v>0</v>
      </c>
      <c r="BL256" s="18" t="s">
        <v>144</v>
      </c>
      <c r="BM256" s="215" t="s">
        <v>386</v>
      </c>
    </row>
    <row r="257" spans="1:65" s="2" customFormat="1" ht="24" customHeight="1">
      <c r="A257" s="35"/>
      <c r="B257" s="36"/>
      <c r="C257" s="204" t="s">
        <v>387</v>
      </c>
      <c r="D257" s="204" t="s">
        <v>139</v>
      </c>
      <c r="E257" s="205" t="s">
        <v>388</v>
      </c>
      <c r="F257" s="206" t="s">
        <v>389</v>
      </c>
      <c r="G257" s="207" t="s">
        <v>266</v>
      </c>
      <c r="H257" s="208">
        <v>11</v>
      </c>
      <c r="I257" s="209"/>
      <c r="J257" s="210">
        <f t="shared" si="10"/>
        <v>0</v>
      </c>
      <c r="K257" s="206" t="s">
        <v>143</v>
      </c>
      <c r="L257" s="40"/>
      <c r="M257" s="211" t="s">
        <v>1</v>
      </c>
      <c r="N257" s="212" t="s">
        <v>44</v>
      </c>
      <c r="O257" s="72"/>
      <c r="P257" s="213">
        <f t="shared" si="11"/>
        <v>0</v>
      </c>
      <c r="Q257" s="213">
        <v>0</v>
      </c>
      <c r="R257" s="213">
        <f t="shared" si="12"/>
        <v>0</v>
      </c>
      <c r="S257" s="213">
        <v>0</v>
      </c>
      <c r="T257" s="214">
        <f t="shared" si="13"/>
        <v>0</v>
      </c>
      <c r="U257" s="35"/>
      <c r="V257" s="35"/>
      <c r="W257" s="35"/>
      <c r="X257" s="35"/>
      <c r="Y257" s="35"/>
      <c r="Z257" s="35"/>
      <c r="AA257" s="35"/>
      <c r="AB257" s="35"/>
      <c r="AC257" s="35"/>
      <c r="AD257" s="35"/>
      <c r="AE257" s="35"/>
      <c r="AR257" s="215" t="s">
        <v>144</v>
      </c>
      <c r="AT257" s="215" t="s">
        <v>139</v>
      </c>
      <c r="AU257" s="215" t="s">
        <v>89</v>
      </c>
      <c r="AY257" s="18" t="s">
        <v>137</v>
      </c>
      <c r="BE257" s="216">
        <f t="shared" si="14"/>
        <v>0</v>
      </c>
      <c r="BF257" s="216">
        <f t="shared" si="15"/>
        <v>0</v>
      </c>
      <c r="BG257" s="216">
        <f t="shared" si="16"/>
        <v>0</v>
      </c>
      <c r="BH257" s="216">
        <f t="shared" si="17"/>
        <v>0</v>
      </c>
      <c r="BI257" s="216">
        <f t="shared" si="18"/>
        <v>0</v>
      </c>
      <c r="BJ257" s="18" t="s">
        <v>87</v>
      </c>
      <c r="BK257" s="216">
        <f t="shared" si="19"/>
        <v>0</v>
      </c>
      <c r="BL257" s="18" t="s">
        <v>144</v>
      </c>
      <c r="BM257" s="215" t="s">
        <v>390</v>
      </c>
    </row>
    <row r="258" spans="1:65" s="2" customFormat="1" ht="16.5" customHeight="1">
      <c r="A258" s="35"/>
      <c r="B258" s="36"/>
      <c r="C258" s="250" t="s">
        <v>280</v>
      </c>
      <c r="D258" s="250" t="s">
        <v>230</v>
      </c>
      <c r="E258" s="251" t="s">
        <v>391</v>
      </c>
      <c r="F258" s="252" t="s">
        <v>392</v>
      </c>
      <c r="G258" s="253" t="s">
        <v>266</v>
      </c>
      <c r="H258" s="254">
        <v>11</v>
      </c>
      <c r="I258" s="255"/>
      <c r="J258" s="256">
        <f t="shared" si="10"/>
        <v>0</v>
      </c>
      <c r="K258" s="252" t="s">
        <v>143</v>
      </c>
      <c r="L258" s="257"/>
      <c r="M258" s="258" t="s">
        <v>1</v>
      </c>
      <c r="N258" s="259" t="s">
        <v>44</v>
      </c>
      <c r="O258" s="72"/>
      <c r="P258" s="213">
        <f t="shared" si="11"/>
        <v>0</v>
      </c>
      <c r="Q258" s="213">
        <v>7.2000000000000005E-4</v>
      </c>
      <c r="R258" s="213">
        <f t="shared" si="12"/>
        <v>7.92E-3</v>
      </c>
      <c r="S258" s="213">
        <v>0</v>
      </c>
      <c r="T258" s="214">
        <f t="shared" si="13"/>
        <v>0</v>
      </c>
      <c r="U258" s="35"/>
      <c r="V258" s="35"/>
      <c r="W258" s="35"/>
      <c r="X258" s="35"/>
      <c r="Y258" s="35"/>
      <c r="Z258" s="35"/>
      <c r="AA258" s="35"/>
      <c r="AB258" s="35"/>
      <c r="AC258" s="35"/>
      <c r="AD258" s="35"/>
      <c r="AE258" s="35"/>
      <c r="AR258" s="215" t="s">
        <v>158</v>
      </c>
      <c r="AT258" s="215" t="s">
        <v>230</v>
      </c>
      <c r="AU258" s="215" t="s">
        <v>89</v>
      </c>
      <c r="AY258" s="18" t="s">
        <v>137</v>
      </c>
      <c r="BE258" s="216">
        <f t="shared" si="14"/>
        <v>0</v>
      </c>
      <c r="BF258" s="216">
        <f t="shared" si="15"/>
        <v>0</v>
      </c>
      <c r="BG258" s="216">
        <f t="shared" si="16"/>
        <v>0</v>
      </c>
      <c r="BH258" s="216">
        <f t="shared" si="17"/>
        <v>0</v>
      </c>
      <c r="BI258" s="216">
        <f t="shared" si="18"/>
        <v>0</v>
      </c>
      <c r="BJ258" s="18" t="s">
        <v>87</v>
      </c>
      <c r="BK258" s="216">
        <f t="shared" si="19"/>
        <v>0</v>
      </c>
      <c r="BL258" s="18" t="s">
        <v>144</v>
      </c>
      <c r="BM258" s="215" t="s">
        <v>393</v>
      </c>
    </row>
    <row r="259" spans="1:65" s="2" customFormat="1" ht="24" customHeight="1">
      <c r="A259" s="35"/>
      <c r="B259" s="36"/>
      <c r="C259" s="204" t="s">
        <v>394</v>
      </c>
      <c r="D259" s="204" t="s">
        <v>139</v>
      </c>
      <c r="E259" s="205" t="s">
        <v>395</v>
      </c>
      <c r="F259" s="206" t="s">
        <v>396</v>
      </c>
      <c r="G259" s="207" t="s">
        <v>266</v>
      </c>
      <c r="H259" s="208">
        <v>11</v>
      </c>
      <c r="I259" s="209"/>
      <c r="J259" s="210">
        <f t="shared" si="10"/>
        <v>0</v>
      </c>
      <c r="K259" s="206" t="s">
        <v>143</v>
      </c>
      <c r="L259" s="40"/>
      <c r="M259" s="211" t="s">
        <v>1</v>
      </c>
      <c r="N259" s="212" t="s">
        <v>44</v>
      </c>
      <c r="O259" s="72"/>
      <c r="P259" s="213">
        <f t="shared" si="11"/>
        <v>0</v>
      </c>
      <c r="Q259" s="213">
        <v>0</v>
      </c>
      <c r="R259" s="213">
        <f t="shared" si="12"/>
        <v>0</v>
      </c>
      <c r="S259" s="213">
        <v>0</v>
      </c>
      <c r="T259" s="214">
        <f t="shared" si="13"/>
        <v>0</v>
      </c>
      <c r="U259" s="35"/>
      <c r="V259" s="35"/>
      <c r="W259" s="35"/>
      <c r="X259" s="35"/>
      <c r="Y259" s="35"/>
      <c r="Z259" s="35"/>
      <c r="AA259" s="35"/>
      <c r="AB259" s="35"/>
      <c r="AC259" s="35"/>
      <c r="AD259" s="35"/>
      <c r="AE259" s="35"/>
      <c r="AR259" s="215" t="s">
        <v>144</v>
      </c>
      <c r="AT259" s="215" t="s">
        <v>139</v>
      </c>
      <c r="AU259" s="215" t="s">
        <v>89</v>
      </c>
      <c r="AY259" s="18" t="s">
        <v>137</v>
      </c>
      <c r="BE259" s="216">
        <f t="shared" si="14"/>
        <v>0</v>
      </c>
      <c r="BF259" s="216">
        <f t="shared" si="15"/>
        <v>0</v>
      </c>
      <c r="BG259" s="216">
        <f t="shared" si="16"/>
        <v>0</v>
      </c>
      <c r="BH259" s="216">
        <f t="shared" si="17"/>
        <v>0</v>
      </c>
      <c r="BI259" s="216">
        <f t="shared" si="18"/>
        <v>0</v>
      </c>
      <c r="BJ259" s="18" t="s">
        <v>87</v>
      </c>
      <c r="BK259" s="216">
        <f t="shared" si="19"/>
        <v>0</v>
      </c>
      <c r="BL259" s="18" t="s">
        <v>144</v>
      </c>
      <c r="BM259" s="215" t="s">
        <v>397</v>
      </c>
    </row>
    <row r="260" spans="1:65" s="2" customFormat="1" ht="16.5" customHeight="1">
      <c r="A260" s="35"/>
      <c r="B260" s="36"/>
      <c r="C260" s="250" t="s">
        <v>284</v>
      </c>
      <c r="D260" s="250" t="s">
        <v>230</v>
      </c>
      <c r="E260" s="251" t="s">
        <v>398</v>
      </c>
      <c r="F260" s="252" t="s">
        <v>399</v>
      </c>
      <c r="G260" s="253" t="s">
        <v>266</v>
      </c>
      <c r="H260" s="254">
        <v>11</v>
      </c>
      <c r="I260" s="255"/>
      <c r="J260" s="256">
        <f t="shared" si="10"/>
        <v>0</v>
      </c>
      <c r="K260" s="252" t="s">
        <v>143</v>
      </c>
      <c r="L260" s="257"/>
      <c r="M260" s="258" t="s">
        <v>1</v>
      </c>
      <c r="N260" s="259" t="s">
        <v>44</v>
      </c>
      <c r="O260" s="72"/>
      <c r="P260" s="213">
        <f t="shared" si="11"/>
        <v>0</v>
      </c>
      <c r="Q260" s="213">
        <v>9.1E-4</v>
      </c>
      <c r="R260" s="213">
        <f t="shared" si="12"/>
        <v>1.001E-2</v>
      </c>
      <c r="S260" s="213">
        <v>0</v>
      </c>
      <c r="T260" s="214">
        <f t="shared" si="13"/>
        <v>0</v>
      </c>
      <c r="U260" s="35"/>
      <c r="V260" s="35"/>
      <c r="W260" s="35"/>
      <c r="X260" s="35"/>
      <c r="Y260" s="35"/>
      <c r="Z260" s="35"/>
      <c r="AA260" s="35"/>
      <c r="AB260" s="35"/>
      <c r="AC260" s="35"/>
      <c r="AD260" s="35"/>
      <c r="AE260" s="35"/>
      <c r="AR260" s="215" t="s">
        <v>158</v>
      </c>
      <c r="AT260" s="215" t="s">
        <v>230</v>
      </c>
      <c r="AU260" s="215" t="s">
        <v>89</v>
      </c>
      <c r="AY260" s="18" t="s">
        <v>137</v>
      </c>
      <c r="BE260" s="216">
        <f t="shared" si="14"/>
        <v>0</v>
      </c>
      <c r="BF260" s="216">
        <f t="shared" si="15"/>
        <v>0</v>
      </c>
      <c r="BG260" s="216">
        <f t="shared" si="16"/>
        <v>0</v>
      </c>
      <c r="BH260" s="216">
        <f t="shared" si="17"/>
        <v>0</v>
      </c>
      <c r="BI260" s="216">
        <f t="shared" si="18"/>
        <v>0</v>
      </c>
      <c r="BJ260" s="18" t="s">
        <v>87</v>
      </c>
      <c r="BK260" s="216">
        <f t="shared" si="19"/>
        <v>0</v>
      </c>
      <c r="BL260" s="18" t="s">
        <v>144</v>
      </c>
      <c r="BM260" s="215" t="s">
        <v>400</v>
      </c>
    </row>
    <row r="261" spans="1:65" s="2" customFormat="1" ht="24" customHeight="1">
      <c r="A261" s="35"/>
      <c r="B261" s="36"/>
      <c r="C261" s="204" t="s">
        <v>401</v>
      </c>
      <c r="D261" s="204" t="s">
        <v>139</v>
      </c>
      <c r="E261" s="205" t="s">
        <v>402</v>
      </c>
      <c r="F261" s="206" t="s">
        <v>403</v>
      </c>
      <c r="G261" s="207" t="s">
        <v>266</v>
      </c>
      <c r="H261" s="208">
        <v>34</v>
      </c>
      <c r="I261" s="209"/>
      <c r="J261" s="210">
        <f t="shared" si="10"/>
        <v>0</v>
      </c>
      <c r="K261" s="206" t="s">
        <v>143</v>
      </c>
      <c r="L261" s="40"/>
      <c r="M261" s="211" t="s">
        <v>1</v>
      </c>
      <c r="N261" s="212" t="s">
        <v>44</v>
      </c>
      <c r="O261" s="72"/>
      <c r="P261" s="213">
        <f t="shared" si="11"/>
        <v>0</v>
      </c>
      <c r="Q261" s="213">
        <v>0</v>
      </c>
      <c r="R261" s="213">
        <f t="shared" si="12"/>
        <v>0</v>
      </c>
      <c r="S261" s="213">
        <v>0</v>
      </c>
      <c r="T261" s="214">
        <f t="shared" si="13"/>
        <v>0</v>
      </c>
      <c r="U261" s="35"/>
      <c r="V261" s="35"/>
      <c r="W261" s="35"/>
      <c r="X261" s="35"/>
      <c r="Y261" s="35"/>
      <c r="Z261" s="35"/>
      <c r="AA261" s="35"/>
      <c r="AB261" s="35"/>
      <c r="AC261" s="35"/>
      <c r="AD261" s="35"/>
      <c r="AE261" s="35"/>
      <c r="AR261" s="215" t="s">
        <v>144</v>
      </c>
      <c r="AT261" s="215" t="s">
        <v>139</v>
      </c>
      <c r="AU261" s="215" t="s">
        <v>89</v>
      </c>
      <c r="AY261" s="18" t="s">
        <v>137</v>
      </c>
      <c r="BE261" s="216">
        <f t="shared" si="14"/>
        <v>0</v>
      </c>
      <c r="BF261" s="216">
        <f t="shared" si="15"/>
        <v>0</v>
      </c>
      <c r="BG261" s="216">
        <f t="shared" si="16"/>
        <v>0</v>
      </c>
      <c r="BH261" s="216">
        <f t="shared" si="17"/>
        <v>0</v>
      </c>
      <c r="BI261" s="216">
        <f t="shared" si="18"/>
        <v>0</v>
      </c>
      <c r="BJ261" s="18" t="s">
        <v>87</v>
      </c>
      <c r="BK261" s="216">
        <f t="shared" si="19"/>
        <v>0</v>
      </c>
      <c r="BL261" s="18" t="s">
        <v>144</v>
      </c>
      <c r="BM261" s="215" t="s">
        <v>404</v>
      </c>
    </row>
    <row r="262" spans="1:65" s="2" customFormat="1" ht="16.5" customHeight="1">
      <c r="A262" s="35"/>
      <c r="B262" s="36"/>
      <c r="C262" s="250" t="s">
        <v>288</v>
      </c>
      <c r="D262" s="250" t="s">
        <v>230</v>
      </c>
      <c r="E262" s="251" t="s">
        <v>405</v>
      </c>
      <c r="F262" s="252" t="s">
        <v>406</v>
      </c>
      <c r="G262" s="253" t="s">
        <v>266</v>
      </c>
      <c r="H262" s="254">
        <v>30</v>
      </c>
      <c r="I262" s="255"/>
      <c r="J262" s="256">
        <f t="shared" si="10"/>
        <v>0</v>
      </c>
      <c r="K262" s="252" t="s">
        <v>143</v>
      </c>
      <c r="L262" s="257"/>
      <c r="M262" s="258" t="s">
        <v>1</v>
      </c>
      <c r="N262" s="259" t="s">
        <v>44</v>
      </c>
      <c r="O262" s="72"/>
      <c r="P262" s="213">
        <f t="shared" si="11"/>
        <v>0</v>
      </c>
      <c r="Q262" s="213">
        <v>1.81E-3</v>
      </c>
      <c r="R262" s="213">
        <f t="shared" si="12"/>
        <v>5.4300000000000001E-2</v>
      </c>
      <c r="S262" s="213">
        <v>0</v>
      </c>
      <c r="T262" s="214">
        <f t="shared" si="13"/>
        <v>0</v>
      </c>
      <c r="U262" s="35"/>
      <c r="V262" s="35"/>
      <c r="W262" s="35"/>
      <c r="X262" s="35"/>
      <c r="Y262" s="35"/>
      <c r="Z262" s="35"/>
      <c r="AA262" s="35"/>
      <c r="AB262" s="35"/>
      <c r="AC262" s="35"/>
      <c r="AD262" s="35"/>
      <c r="AE262" s="35"/>
      <c r="AR262" s="215" t="s">
        <v>158</v>
      </c>
      <c r="AT262" s="215" t="s">
        <v>230</v>
      </c>
      <c r="AU262" s="215" t="s">
        <v>89</v>
      </c>
      <c r="AY262" s="18" t="s">
        <v>137</v>
      </c>
      <c r="BE262" s="216">
        <f t="shared" si="14"/>
        <v>0</v>
      </c>
      <c r="BF262" s="216">
        <f t="shared" si="15"/>
        <v>0</v>
      </c>
      <c r="BG262" s="216">
        <f t="shared" si="16"/>
        <v>0</v>
      </c>
      <c r="BH262" s="216">
        <f t="shared" si="17"/>
        <v>0</v>
      </c>
      <c r="BI262" s="216">
        <f t="shared" si="18"/>
        <v>0</v>
      </c>
      <c r="BJ262" s="18" t="s">
        <v>87</v>
      </c>
      <c r="BK262" s="216">
        <f t="shared" si="19"/>
        <v>0</v>
      </c>
      <c r="BL262" s="18" t="s">
        <v>144</v>
      </c>
      <c r="BM262" s="215" t="s">
        <v>407</v>
      </c>
    </row>
    <row r="263" spans="1:65" s="2" customFormat="1" ht="16.5" customHeight="1">
      <c r="A263" s="35"/>
      <c r="B263" s="36"/>
      <c r="C263" s="250" t="s">
        <v>408</v>
      </c>
      <c r="D263" s="250" t="s">
        <v>230</v>
      </c>
      <c r="E263" s="251" t="s">
        <v>409</v>
      </c>
      <c r="F263" s="252" t="s">
        <v>410</v>
      </c>
      <c r="G263" s="253" t="s">
        <v>266</v>
      </c>
      <c r="H263" s="254">
        <v>4</v>
      </c>
      <c r="I263" s="255"/>
      <c r="J263" s="256">
        <f t="shared" si="10"/>
        <v>0</v>
      </c>
      <c r="K263" s="252" t="s">
        <v>143</v>
      </c>
      <c r="L263" s="257"/>
      <c r="M263" s="258" t="s">
        <v>1</v>
      </c>
      <c r="N263" s="259" t="s">
        <v>44</v>
      </c>
      <c r="O263" s="72"/>
      <c r="P263" s="213">
        <f t="shared" si="11"/>
        <v>0</v>
      </c>
      <c r="Q263" s="213">
        <v>1.8E-3</v>
      </c>
      <c r="R263" s="213">
        <f t="shared" si="12"/>
        <v>7.1999999999999998E-3</v>
      </c>
      <c r="S263" s="213">
        <v>0</v>
      </c>
      <c r="T263" s="214">
        <f t="shared" si="13"/>
        <v>0</v>
      </c>
      <c r="U263" s="35"/>
      <c r="V263" s="35"/>
      <c r="W263" s="35"/>
      <c r="X263" s="35"/>
      <c r="Y263" s="35"/>
      <c r="Z263" s="35"/>
      <c r="AA263" s="35"/>
      <c r="AB263" s="35"/>
      <c r="AC263" s="35"/>
      <c r="AD263" s="35"/>
      <c r="AE263" s="35"/>
      <c r="AR263" s="215" t="s">
        <v>158</v>
      </c>
      <c r="AT263" s="215" t="s">
        <v>230</v>
      </c>
      <c r="AU263" s="215" t="s">
        <v>89</v>
      </c>
      <c r="AY263" s="18" t="s">
        <v>137</v>
      </c>
      <c r="BE263" s="216">
        <f t="shared" si="14"/>
        <v>0</v>
      </c>
      <c r="BF263" s="216">
        <f t="shared" si="15"/>
        <v>0</v>
      </c>
      <c r="BG263" s="216">
        <f t="shared" si="16"/>
        <v>0</v>
      </c>
      <c r="BH263" s="216">
        <f t="shared" si="17"/>
        <v>0</v>
      </c>
      <c r="BI263" s="216">
        <f t="shared" si="18"/>
        <v>0</v>
      </c>
      <c r="BJ263" s="18" t="s">
        <v>87</v>
      </c>
      <c r="BK263" s="216">
        <f t="shared" si="19"/>
        <v>0</v>
      </c>
      <c r="BL263" s="18" t="s">
        <v>144</v>
      </c>
      <c r="BM263" s="215" t="s">
        <v>411</v>
      </c>
    </row>
    <row r="264" spans="1:65" s="2" customFormat="1" ht="16.5" customHeight="1">
      <c r="A264" s="35"/>
      <c r="B264" s="36"/>
      <c r="C264" s="204" t="s">
        <v>292</v>
      </c>
      <c r="D264" s="204" t="s">
        <v>139</v>
      </c>
      <c r="E264" s="205" t="s">
        <v>412</v>
      </c>
      <c r="F264" s="206" t="s">
        <v>413</v>
      </c>
      <c r="G264" s="207" t="s">
        <v>266</v>
      </c>
      <c r="H264" s="208">
        <v>4</v>
      </c>
      <c r="I264" s="209"/>
      <c r="J264" s="210">
        <f t="shared" si="10"/>
        <v>0</v>
      </c>
      <c r="K264" s="206" t="s">
        <v>143</v>
      </c>
      <c r="L264" s="40"/>
      <c r="M264" s="211" t="s">
        <v>1</v>
      </c>
      <c r="N264" s="212" t="s">
        <v>44</v>
      </c>
      <c r="O264" s="72"/>
      <c r="P264" s="213">
        <f t="shared" si="11"/>
        <v>0</v>
      </c>
      <c r="Q264" s="213">
        <v>1.6199999999999999E-3</v>
      </c>
      <c r="R264" s="213">
        <f t="shared" si="12"/>
        <v>6.4799999999999996E-3</v>
      </c>
      <c r="S264" s="213">
        <v>0</v>
      </c>
      <c r="T264" s="214">
        <f t="shared" si="13"/>
        <v>0</v>
      </c>
      <c r="U264" s="35"/>
      <c r="V264" s="35"/>
      <c r="W264" s="35"/>
      <c r="X264" s="35"/>
      <c r="Y264" s="35"/>
      <c r="Z264" s="35"/>
      <c r="AA264" s="35"/>
      <c r="AB264" s="35"/>
      <c r="AC264" s="35"/>
      <c r="AD264" s="35"/>
      <c r="AE264" s="35"/>
      <c r="AR264" s="215" t="s">
        <v>144</v>
      </c>
      <c r="AT264" s="215" t="s">
        <v>139</v>
      </c>
      <c r="AU264" s="215" t="s">
        <v>89</v>
      </c>
      <c r="AY264" s="18" t="s">
        <v>137</v>
      </c>
      <c r="BE264" s="216">
        <f t="shared" si="14"/>
        <v>0</v>
      </c>
      <c r="BF264" s="216">
        <f t="shared" si="15"/>
        <v>0</v>
      </c>
      <c r="BG264" s="216">
        <f t="shared" si="16"/>
        <v>0</v>
      </c>
      <c r="BH264" s="216">
        <f t="shared" si="17"/>
        <v>0</v>
      </c>
      <c r="BI264" s="216">
        <f t="shared" si="18"/>
        <v>0</v>
      </c>
      <c r="BJ264" s="18" t="s">
        <v>87</v>
      </c>
      <c r="BK264" s="216">
        <f t="shared" si="19"/>
        <v>0</v>
      </c>
      <c r="BL264" s="18" t="s">
        <v>144</v>
      </c>
      <c r="BM264" s="215" t="s">
        <v>414</v>
      </c>
    </row>
    <row r="265" spans="1:65" s="2" customFormat="1" ht="24" customHeight="1">
      <c r="A265" s="35"/>
      <c r="B265" s="36"/>
      <c r="C265" s="250" t="s">
        <v>415</v>
      </c>
      <c r="D265" s="250" t="s">
        <v>230</v>
      </c>
      <c r="E265" s="251" t="s">
        <v>416</v>
      </c>
      <c r="F265" s="252" t="s">
        <v>417</v>
      </c>
      <c r="G265" s="253" t="s">
        <v>266</v>
      </c>
      <c r="H265" s="254">
        <v>4</v>
      </c>
      <c r="I265" s="255"/>
      <c r="J265" s="256">
        <f t="shared" si="10"/>
        <v>0</v>
      </c>
      <c r="K265" s="252" t="s">
        <v>143</v>
      </c>
      <c r="L265" s="257"/>
      <c r="M265" s="258" t="s">
        <v>1</v>
      </c>
      <c r="N265" s="259" t="s">
        <v>44</v>
      </c>
      <c r="O265" s="72"/>
      <c r="P265" s="213">
        <f t="shared" si="11"/>
        <v>0</v>
      </c>
      <c r="Q265" s="213">
        <v>1.7999999999999999E-2</v>
      </c>
      <c r="R265" s="213">
        <f t="shared" si="12"/>
        <v>7.1999999999999995E-2</v>
      </c>
      <c r="S265" s="213">
        <v>0</v>
      </c>
      <c r="T265" s="214">
        <f t="shared" si="13"/>
        <v>0</v>
      </c>
      <c r="U265" s="35"/>
      <c r="V265" s="35"/>
      <c r="W265" s="35"/>
      <c r="X265" s="35"/>
      <c r="Y265" s="35"/>
      <c r="Z265" s="35"/>
      <c r="AA265" s="35"/>
      <c r="AB265" s="35"/>
      <c r="AC265" s="35"/>
      <c r="AD265" s="35"/>
      <c r="AE265" s="35"/>
      <c r="AR265" s="215" t="s">
        <v>158</v>
      </c>
      <c r="AT265" s="215" t="s">
        <v>230</v>
      </c>
      <c r="AU265" s="215" t="s">
        <v>89</v>
      </c>
      <c r="AY265" s="18" t="s">
        <v>137</v>
      </c>
      <c r="BE265" s="216">
        <f t="shared" si="14"/>
        <v>0</v>
      </c>
      <c r="BF265" s="216">
        <f t="shared" si="15"/>
        <v>0</v>
      </c>
      <c r="BG265" s="216">
        <f t="shared" si="16"/>
        <v>0</v>
      </c>
      <c r="BH265" s="216">
        <f t="shared" si="17"/>
        <v>0</v>
      </c>
      <c r="BI265" s="216">
        <f t="shared" si="18"/>
        <v>0</v>
      </c>
      <c r="BJ265" s="18" t="s">
        <v>87</v>
      </c>
      <c r="BK265" s="216">
        <f t="shared" si="19"/>
        <v>0</v>
      </c>
      <c r="BL265" s="18" t="s">
        <v>144</v>
      </c>
      <c r="BM265" s="215" t="s">
        <v>418</v>
      </c>
    </row>
    <row r="266" spans="1:65" s="2" customFormat="1" ht="24" customHeight="1">
      <c r="A266" s="35"/>
      <c r="B266" s="36"/>
      <c r="C266" s="250" t="s">
        <v>296</v>
      </c>
      <c r="D266" s="250" t="s">
        <v>230</v>
      </c>
      <c r="E266" s="251" t="s">
        <v>419</v>
      </c>
      <c r="F266" s="252" t="s">
        <v>420</v>
      </c>
      <c r="G266" s="253" t="s">
        <v>266</v>
      </c>
      <c r="H266" s="254">
        <v>2</v>
      </c>
      <c r="I266" s="255"/>
      <c r="J266" s="256">
        <f t="shared" si="10"/>
        <v>0</v>
      </c>
      <c r="K266" s="252" t="s">
        <v>143</v>
      </c>
      <c r="L266" s="257"/>
      <c r="M266" s="258" t="s">
        <v>1</v>
      </c>
      <c r="N266" s="259" t="s">
        <v>44</v>
      </c>
      <c r="O266" s="72"/>
      <c r="P266" s="213">
        <f t="shared" si="11"/>
        <v>0</v>
      </c>
      <c r="Q266" s="213">
        <v>4.0000000000000001E-3</v>
      </c>
      <c r="R266" s="213">
        <f t="shared" si="12"/>
        <v>8.0000000000000002E-3</v>
      </c>
      <c r="S266" s="213">
        <v>0</v>
      </c>
      <c r="T266" s="214">
        <f t="shared" si="13"/>
        <v>0</v>
      </c>
      <c r="U266" s="35"/>
      <c r="V266" s="35"/>
      <c r="W266" s="35"/>
      <c r="X266" s="35"/>
      <c r="Y266" s="35"/>
      <c r="Z266" s="35"/>
      <c r="AA266" s="35"/>
      <c r="AB266" s="35"/>
      <c r="AC266" s="35"/>
      <c r="AD266" s="35"/>
      <c r="AE266" s="35"/>
      <c r="AR266" s="215" t="s">
        <v>158</v>
      </c>
      <c r="AT266" s="215" t="s">
        <v>230</v>
      </c>
      <c r="AU266" s="215" t="s">
        <v>89</v>
      </c>
      <c r="AY266" s="18" t="s">
        <v>137</v>
      </c>
      <c r="BE266" s="216">
        <f t="shared" si="14"/>
        <v>0</v>
      </c>
      <c r="BF266" s="216">
        <f t="shared" si="15"/>
        <v>0</v>
      </c>
      <c r="BG266" s="216">
        <f t="shared" si="16"/>
        <v>0</v>
      </c>
      <c r="BH266" s="216">
        <f t="shared" si="17"/>
        <v>0</v>
      </c>
      <c r="BI266" s="216">
        <f t="shared" si="18"/>
        <v>0</v>
      </c>
      <c r="BJ266" s="18" t="s">
        <v>87</v>
      </c>
      <c r="BK266" s="216">
        <f t="shared" si="19"/>
        <v>0</v>
      </c>
      <c r="BL266" s="18" t="s">
        <v>144</v>
      </c>
      <c r="BM266" s="215" t="s">
        <v>421</v>
      </c>
    </row>
    <row r="267" spans="1:65" s="2" customFormat="1" ht="16.5" customHeight="1">
      <c r="A267" s="35"/>
      <c r="B267" s="36"/>
      <c r="C267" s="250" t="s">
        <v>422</v>
      </c>
      <c r="D267" s="250" t="s">
        <v>230</v>
      </c>
      <c r="E267" s="251" t="s">
        <v>423</v>
      </c>
      <c r="F267" s="252" t="s">
        <v>424</v>
      </c>
      <c r="G267" s="253" t="s">
        <v>266</v>
      </c>
      <c r="H267" s="254">
        <v>4</v>
      </c>
      <c r="I267" s="255"/>
      <c r="J267" s="256">
        <f t="shared" si="10"/>
        <v>0</v>
      </c>
      <c r="K267" s="252" t="s">
        <v>143</v>
      </c>
      <c r="L267" s="257"/>
      <c r="M267" s="258" t="s">
        <v>1</v>
      </c>
      <c r="N267" s="259" t="s">
        <v>44</v>
      </c>
      <c r="O267" s="72"/>
      <c r="P267" s="213">
        <f t="shared" si="11"/>
        <v>0</v>
      </c>
      <c r="Q267" s="213">
        <v>3.5000000000000001E-3</v>
      </c>
      <c r="R267" s="213">
        <f t="shared" si="12"/>
        <v>1.4E-2</v>
      </c>
      <c r="S267" s="213">
        <v>0</v>
      </c>
      <c r="T267" s="214">
        <f t="shared" si="13"/>
        <v>0</v>
      </c>
      <c r="U267" s="35"/>
      <c r="V267" s="35"/>
      <c r="W267" s="35"/>
      <c r="X267" s="35"/>
      <c r="Y267" s="35"/>
      <c r="Z267" s="35"/>
      <c r="AA267" s="35"/>
      <c r="AB267" s="35"/>
      <c r="AC267" s="35"/>
      <c r="AD267" s="35"/>
      <c r="AE267" s="35"/>
      <c r="AR267" s="215" t="s">
        <v>158</v>
      </c>
      <c r="AT267" s="215" t="s">
        <v>230</v>
      </c>
      <c r="AU267" s="215" t="s">
        <v>89</v>
      </c>
      <c r="AY267" s="18" t="s">
        <v>137</v>
      </c>
      <c r="BE267" s="216">
        <f t="shared" si="14"/>
        <v>0</v>
      </c>
      <c r="BF267" s="216">
        <f t="shared" si="15"/>
        <v>0</v>
      </c>
      <c r="BG267" s="216">
        <f t="shared" si="16"/>
        <v>0</v>
      </c>
      <c r="BH267" s="216">
        <f t="shared" si="17"/>
        <v>0</v>
      </c>
      <c r="BI267" s="216">
        <f t="shared" si="18"/>
        <v>0</v>
      </c>
      <c r="BJ267" s="18" t="s">
        <v>87</v>
      </c>
      <c r="BK267" s="216">
        <f t="shared" si="19"/>
        <v>0</v>
      </c>
      <c r="BL267" s="18" t="s">
        <v>144</v>
      </c>
      <c r="BM267" s="215" t="s">
        <v>425</v>
      </c>
    </row>
    <row r="268" spans="1:65" s="2" customFormat="1" ht="16.5" customHeight="1">
      <c r="A268" s="35"/>
      <c r="B268" s="36"/>
      <c r="C268" s="250" t="s">
        <v>299</v>
      </c>
      <c r="D268" s="250" t="s">
        <v>230</v>
      </c>
      <c r="E268" s="251" t="s">
        <v>426</v>
      </c>
      <c r="F268" s="252" t="s">
        <v>427</v>
      </c>
      <c r="G268" s="253" t="s">
        <v>266</v>
      </c>
      <c r="H268" s="254">
        <v>4</v>
      </c>
      <c r="I268" s="255"/>
      <c r="J268" s="256">
        <f t="shared" si="10"/>
        <v>0</v>
      </c>
      <c r="K268" s="252" t="s">
        <v>143</v>
      </c>
      <c r="L268" s="257"/>
      <c r="M268" s="258" t="s">
        <v>1</v>
      </c>
      <c r="N268" s="259" t="s">
        <v>44</v>
      </c>
      <c r="O268" s="72"/>
      <c r="P268" s="213">
        <f t="shared" si="11"/>
        <v>0</v>
      </c>
      <c r="Q268" s="213">
        <v>4.4999999999999997E-3</v>
      </c>
      <c r="R268" s="213">
        <f t="shared" si="12"/>
        <v>1.7999999999999999E-2</v>
      </c>
      <c r="S268" s="213">
        <v>0</v>
      </c>
      <c r="T268" s="214">
        <f t="shared" si="13"/>
        <v>0</v>
      </c>
      <c r="U268" s="35"/>
      <c r="V268" s="35"/>
      <c r="W268" s="35"/>
      <c r="X268" s="35"/>
      <c r="Y268" s="35"/>
      <c r="Z268" s="35"/>
      <c r="AA268" s="35"/>
      <c r="AB268" s="35"/>
      <c r="AC268" s="35"/>
      <c r="AD268" s="35"/>
      <c r="AE268" s="35"/>
      <c r="AR268" s="215" t="s">
        <v>158</v>
      </c>
      <c r="AT268" s="215" t="s">
        <v>230</v>
      </c>
      <c r="AU268" s="215" t="s">
        <v>89</v>
      </c>
      <c r="AY268" s="18" t="s">
        <v>137</v>
      </c>
      <c r="BE268" s="216">
        <f t="shared" si="14"/>
        <v>0</v>
      </c>
      <c r="BF268" s="216">
        <f t="shared" si="15"/>
        <v>0</v>
      </c>
      <c r="BG268" s="216">
        <f t="shared" si="16"/>
        <v>0</v>
      </c>
      <c r="BH268" s="216">
        <f t="shared" si="17"/>
        <v>0</v>
      </c>
      <c r="BI268" s="216">
        <f t="shared" si="18"/>
        <v>0</v>
      </c>
      <c r="BJ268" s="18" t="s">
        <v>87</v>
      </c>
      <c r="BK268" s="216">
        <f t="shared" si="19"/>
        <v>0</v>
      </c>
      <c r="BL268" s="18" t="s">
        <v>144</v>
      </c>
      <c r="BM268" s="215" t="s">
        <v>428</v>
      </c>
    </row>
    <row r="269" spans="1:65" s="2" customFormat="1" ht="16.5" customHeight="1">
      <c r="A269" s="35"/>
      <c r="B269" s="36"/>
      <c r="C269" s="204" t="s">
        <v>429</v>
      </c>
      <c r="D269" s="204" t="s">
        <v>139</v>
      </c>
      <c r="E269" s="205" t="s">
        <v>430</v>
      </c>
      <c r="F269" s="206" t="s">
        <v>431</v>
      </c>
      <c r="G269" s="207" t="s">
        <v>266</v>
      </c>
      <c r="H269" s="208">
        <v>4</v>
      </c>
      <c r="I269" s="209"/>
      <c r="J269" s="210">
        <f t="shared" si="10"/>
        <v>0</v>
      </c>
      <c r="K269" s="206" t="s">
        <v>143</v>
      </c>
      <c r="L269" s="40"/>
      <c r="M269" s="211" t="s">
        <v>1</v>
      </c>
      <c r="N269" s="212" t="s">
        <v>44</v>
      </c>
      <c r="O269" s="72"/>
      <c r="P269" s="213">
        <f t="shared" si="11"/>
        <v>0</v>
      </c>
      <c r="Q269" s="213">
        <v>3.4000000000000002E-4</v>
      </c>
      <c r="R269" s="213">
        <f t="shared" si="12"/>
        <v>1.3600000000000001E-3</v>
      </c>
      <c r="S269" s="213">
        <v>0</v>
      </c>
      <c r="T269" s="214">
        <f t="shared" si="13"/>
        <v>0</v>
      </c>
      <c r="U269" s="35"/>
      <c r="V269" s="35"/>
      <c r="W269" s="35"/>
      <c r="X269" s="35"/>
      <c r="Y269" s="35"/>
      <c r="Z269" s="35"/>
      <c r="AA269" s="35"/>
      <c r="AB269" s="35"/>
      <c r="AC269" s="35"/>
      <c r="AD269" s="35"/>
      <c r="AE269" s="35"/>
      <c r="AR269" s="215" t="s">
        <v>144</v>
      </c>
      <c r="AT269" s="215" t="s">
        <v>139</v>
      </c>
      <c r="AU269" s="215" t="s">
        <v>89</v>
      </c>
      <c r="AY269" s="18" t="s">
        <v>137</v>
      </c>
      <c r="BE269" s="216">
        <f t="shared" si="14"/>
        <v>0</v>
      </c>
      <c r="BF269" s="216">
        <f t="shared" si="15"/>
        <v>0</v>
      </c>
      <c r="BG269" s="216">
        <f t="shared" si="16"/>
        <v>0</v>
      </c>
      <c r="BH269" s="216">
        <f t="shared" si="17"/>
        <v>0</v>
      </c>
      <c r="BI269" s="216">
        <f t="shared" si="18"/>
        <v>0</v>
      </c>
      <c r="BJ269" s="18" t="s">
        <v>87</v>
      </c>
      <c r="BK269" s="216">
        <f t="shared" si="19"/>
        <v>0</v>
      </c>
      <c r="BL269" s="18" t="s">
        <v>144</v>
      </c>
      <c r="BM269" s="215" t="s">
        <v>432</v>
      </c>
    </row>
    <row r="270" spans="1:65" s="2" customFormat="1" ht="24" customHeight="1">
      <c r="A270" s="35"/>
      <c r="B270" s="36"/>
      <c r="C270" s="250" t="s">
        <v>303</v>
      </c>
      <c r="D270" s="250" t="s">
        <v>230</v>
      </c>
      <c r="E270" s="251" t="s">
        <v>433</v>
      </c>
      <c r="F270" s="252" t="s">
        <v>434</v>
      </c>
      <c r="G270" s="253" t="s">
        <v>266</v>
      </c>
      <c r="H270" s="254">
        <v>4</v>
      </c>
      <c r="I270" s="255"/>
      <c r="J270" s="256">
        <f t="shared" si="10"/>
        <v>0</v>
      </c>
      <c r="K270" s="252" t="s">
        <v>143</v>
      </c>
      <c r="L270" s="257"/>
      <c r="M270" s="258" t="s">
        <v>1</v>
      </c>
      <c r="N270" s="259" t="s">
        <v>44</v>
      </c>
      <c r="O270" s="72"/>
      <c r="P270" s="213">
        <f t="shared" si="11"/>
        <v>0</v>
      </c>
      <c r="Q270" s="213">
        <v>4.2500000000000003E-2</v>
      </c>
      <c r="R270" s="213">
        <f t="shared" si="12"/>
        <v>0.17</v>
      </c>
      <c r="S270" s="213">
        <v>0</v>
      </c>
      <c r="T270" s="214">
        <f t="shared" si="13"/>
        <v>0</v>
      </c>
      <c r="U270" s="35"/>
      <c r="V270" s="35"/>
      <c r="W270" s="35"/>
      <c r="X270" s="35"/>
      <c r="Y270" s="35"/>
      <c r="Z270" s="35"/>
      <c r="AA270" s="35"/>
      <c r="AB270" s="35"/>
      <c r="AC270" s="35"/>
      <c r="AD270" s="35"/>
      <c r="AE270" s="35"/>
      <c r="AR270" s="215" t="s">
        <v>158</v>
      </c>
      <c r="AT270" s="215" t="s">
        <v>230</v>
      </c>
      <c r="AU270" s="215" t="s">
        <v>89</v>
      </c>
      <c r="AY270" s="18" t="s">
        <v>137</v>
      </c>
      <c r="BE270" s="216">
        <f t="shared" si="14"/>
        <v>0</v>
      </c>
      <c r="BF270" s="216">
        <f t="shared" si="15"/>
        <v>0</v>
      </c>
      <c r="BG270" s="216">
        <f t="shared" si="16"/>
        <v>0</v>
      </c>
      <c r="BH270" s="216">
        <f t="shared" si="17"/>
        <v>0</v>
      </c>
      <c r="BI270" s="216">
        <f t="shared" si="18"/>
        <v>0</v>
      </c>
      <c r="BJ270" s="18" t="s">
        <v>87</v>
      </c>
      <c r="BK270" s="216">
        <f t="shared" si="19"/>
        <v>0</v>
      </c>
      <c r="BL270" s="18" t="s">
        <v>144</v>
      </c>
      <c r="BM270" s="215" t="s">
        <v>435</v>
      </c>
    </row>
    <row r="271" spans="1:65" s="2" customFormat="1" ht="16.5" customHeight="1">
      <c r="A271" s="35"/>
      <c r="B271" s="36"/>
      <c r="C271" s="250" t="s">
        <v>436</v>
      </c>
      <c r="D271" s="250" t="s">
        <v>230</v>
      </c>
      <c r="E271" s="251" t="s">
        <v>437</v>
      </c>
      <c r="F271" s="252" t="s">
        <v>438</v>
      </c>
      <c r="G271" s="253" t="s">
        <v>266</v>
      </c>
      <c r="H271" s="254">
        <v>4</v>
      </c>
      <c r="I271" s="255"/>
      <c r="J271" s="256">
        <f t="shared" si="10"/>
        <v>0</v>
      </c>
      <c r="K271" s="252" t="s">
        <v>143</v>
      </c>
      <c r="L271" s="257"/>
      <c r="M271" s="258" t="s">
        <v>1</v>
      </c>
      <c r="N271" s="259" t="s">
        <v>44</v>
      </c>
      <c r="O271" s="72"/>
      <c r="P271" s="213">
        <f t="shared" si="11"/>
        <v>0</v>
      </c>
      <c r="Q271" s="213">
        <v>2.9499999999999998E-2</v>
      </c>
      <c r="R271" s="213">
        <f t="shared" si="12"/>
        <v>0.11799999999999999</v>
      </c>
      <c r="S271" s="213">
        <v>0</v>
      </c>
      <c r="T271" s="214">
        <f t="shared" si="13"/>
        <v>0</v>
      </c>
      <c r="U271" s="35"/>
      <c r="V271" s="35"/>
      <c r="W271" s="35"/>
      <c r="X271" s="35"/>
      <c r="Y271" s="35"/>
      <c r="Z271" s="35"/>
      <c r="AA271" s="35"/>
      <c r="AB271" s="35"/>
      <c r="AC271" s="35"/>
      <c r="AD271" s="35"/>
      <c r="AE271" s="35"/>
      <c r="AR271" s="215" t="s">
        <v>158</v>
      </c>
      <c r="AT271" s="215" t="s">
        <v>230</v>
      </c>
      <c r="AU271" s="215" t="s">
        <v>89</v>
      </c>
      <c r="AY271" s="18" t="s">
        <v>137</v>
      </c>
      <c r="BE271" s="216">
        <f t="shared" si="14"/>
        <v>0</v>
      </c>
      <c r="BF271" s="216">
        <f t="shared" si="15"/>
        <v>0</v>
      </c>
      <c r="BG271" s="216">
        <f t="shared" si="16"/>
        <v>0</v>
      </c>
      <c r="BH271" s="216">
        <f t="shared" si="17"/>
        <v>0</v>
      </c>
      <c r="BI271" s="216">
        <f t="shared" si="18"/>
        <v>0</v>
      </c>
      <c r="BJ271" s="18" t="s">
        <v>87</v>
      </c>
      <c r="BK271" s="216">
        <f t="shared" si="19"/>
        <v>0</v>
      </c>
      <c r="BL271" s="18" t="s">
        <v>144</v>
      </c>
      <c r="BM271" s="215" t="s">
        <v>439</v>
      </c>
    </row>
    <row r="272" spans="1:65" s="2" customFormat="1" ht="24" customHeight="1">
      <c r="A272" s="35"/>
      <c r="B272" s="36"/>
      <c r="C272" s="250" t="s">
        <v>306</v>
      </c>
      <c r="D272" s="250" t="s">
        <v>230</v>
      </c>
      <c r="E272" s="251" t="s">
        <v>440</v>
      </c>
      <c r="F272" s="252" t="s">
        <v>441</v>
      </c>
      <c r="G272" s="253" t="s">
        <v>266</v>
      </c>
      <c r="H272" s="254">
        <v>4</v>
      </c>
      <c r="I272" s="255"/>
      <c r="J272" s="256">
        <f t="shared" si="10"/>
        <v>0</v>
      </c>
      <c r="K272" s="252" t="s">
        <v>143</v>
      </c>
      <c r="L272" s="257"/>
      <c r="M272" s="258" t="s">
        <v>1</v>
      </c>
      <c r="N272" s="259" t="s">
        <v>44</v>
      </c>
      <c r="O272" s="72"/>
      <c r="P272" s="213">
        <f t="shared" si="11"/>
        <v>0</v>
      </c>
      <c r="Q272" s="213">
        <v>1.9E-3</v>
      </c>
      <c r="R272" s="213">
        <f t="shared" si="12"/>
        <v>7.6E-3</v>
      </c>
      <c r="S272" s="213">
        <v>0</v>
      </c>
      <c r="T272" s="214">
        <f t="shared" si="13"/>
        <v>0</v>
      </c>
      <c r="U272" s="35"/>
      <c r="V272" s="35"/>
      <c r="W272" s="35"/>
      <c r="X272" s="35"/>
      <c r="Y272" s="35"/>
      <c r="Z272" s="35"/>
      <c r="AA272" s="35"/>
      <c r="AB272" s="35"/>
      <c r="AC272" s="35"/>
      <c r="AD272" s="35"/>
      <c r="AE272" s="35"/>
      <c r="AR272" s="215" t="s">
        <v>158</v>
      </c>
      <c r="AT272" s="215" t="s">
        <v>230</v>
      </c>
      <c r="AU272" s="215" t="s">
        <v>89</v>
      </c>
      <c r="AY272" s="18" t="s">
        <v>137</v>
      </c>
      <c r="BE272" s="216">
        <f t="shared" si="14"/>
        <v>0</v>
      </c>
      <c r="BF272" s="216">
        <f t="shared" si="15"/>
        <v>0</v>
      </c>
      <c r="BG272" s="216">
        <f t="shared" si="16"/>
        <v>0</v>
      </c>
      <c r="BH272" s="216">
        <f t="shared" si="17"/>
        <v>0</v>
      </c>
      <c r="BI272" s="216">
        <f t="shared" si="18"/>
        <v>0</v>
      </c>
      <c r="BJ272" s="18" t="s">
        <v>87</v>
      </c>
      <c r="BK272" s="216">
        <f t="shared" si="19"/>
        <v>0</v>
      </c>
      <c r="BL272" s="18" t="s">
        <v>144</v>
      </c>
      <c r="BM272" s="215" t="s">
        <v>442</v>
      </c>
    </row>
    <row r="273" spans="1:65" s="2" customFormat="1" ht="24" customHeight="1">
      <c r="A273" s="35"/>
      <c r="B273" s="36"/>
      <c r="C273" s="250" t="s">
        <v>443</v>
      </c>
      <c r="D273" s="250" t="s">
        <v>230</v>
      </c>
      <c r="E273" s="251" t="s">
        <v>444</v>
      </c>
      <c r="F273" s="252" t="s">
        <v>445</v>
      </c>
      <c r="G273" s="253" t="s">
        <v>266</v>
      </c>
      <c r="H273" s="254">
        <v>6</v>
      </c>
      <c r="I273" s="255"/>
      <c r="J273" s="256">
        <f t="shared" si="10"/>
        <v>0</v>
      </c>
      <c r="K273" s="252" t="s">
        <v>143</v>
      </c>
      <c r="L273" s="257"/>
      <c r="M273" s="258" t="s">
        <v>1</v>
      </c>
      <c r="N273" s="259" t="s">
        <v>44</v>
      </c>
      <c r="O273" s="72"/>
      <c r="P273" s="213">
        <f t="shared" si="11"/>
        <v>0</v>
      </c>
      <c r="Q273" s="213">
        <v>6.8999999999999999E-3</v>
      </c>
      <c r="R273" s="213">
        <f t="shared" si="12"/>
        <v>4.1399999999999999E-2</v>
      </c>
      <c r="S273" s="213">
        <v>0</v>
      </c>
      <c r="T273" s="214">
        <f t="shared" si="13"/>
        <v>0</v>
      </c>
      <c r="U273" s="35"/>
      <c r="V273" s="35"/>
      <c r="W273" s="35"/>
      <c r="X273" s="35"/>
      <c r="Y273" s="35"/>
      <c r="Z273" s="35"/>
      <c r="AA273" s="35"/>
      <c r="AB273" s="35"/>
      <c r="AC273" s="35"/>
      <c r="AD273" s="35"/>
      <c r="AE273" s="35"/>
      <c r="AR273" s="215" t="s">
        <v>158</v>
      </c>
      <c r="AT273" s="215" t="s">
        <v>230</v>
      </c>
      <c r="AU273" s="215" t="s">
        <v>89</v>
      </c>
      <c r="AY273" s="18" t="s">
        <v>137</v>
      </c>
      <c r="BE273" s="216">
        <f t="shared" si="14"/>
        <v>0</v>
      </c>
      <c r="BF273" s="216">
        <f t="shared" si="15"/>
        <v>0</v>
      </c>
      <c r="BG273" s="216">
        <f t="shared" si="16"/>
        <v>0</v>
      </c>
      <c r="BH273" s="216">
        <f t="shared" si="17"/>
        <v>0</v>
      </c>
      <c r="BI273" s="216">
        <f t="shared" si="18"/>
        <v>0</v>
      </c>
      <c r="BJ273" s="18" t="s">
        <v>87</v>
      </c>
      <c r="BK273" s="216">
        <f t="shared" si="19"/>
        <v>0</v>
      </c>
      <c r="BL273" s="18" t="s">
        <v>144</v>
      </c>
      <c r="BM273" s="215" t="s">
        <v>446</v>
      </c>
    </row>
    <row r="274" spans="1:65" s="2" customFormat="1" ht="24" customHeight="1">
      <c r="A274" s="35"/>
      <c r="B274" s="36"/>
      <c r="C274" s="250" t="s">
        <v>310</v>
      </c>
      <c r="D274" s="250" t="s">
        <v>230</v>
      </c>
      <c r="E274" s="251" t="s">
        <v>447</v>
      </c>
      <c r="F274" s="252" t="s">
        <v>448</v>
      </c>
      <c r="G274" s="253" t="s">
        <v>266</v>
      </c>
      <c r="H274" s="254">
        <v>6</v>
      </c>
      <c r="I274" s="255"/>
      <c r="J274" s="256">
        <f t="shared" si="10"/>
        <v>0</v>
      </c>
      <c r="K274" s="252" t="s">
        <v>143</v>
      </c>
      <c r="L274" s="257"/>
      <c r="M274" s="258" t="s">
        <v>1</v>
      </c>
      <c r="N274" s="259" t="s">
        <v>44</v>
      </c>
      <c r="O274" s="72"/>
      <c r="P274" s="213">
        <f t="shared" si="11"/>
        <v>0</v>
      </c>
      <c r="Q274" s="213">
        <v>8.9999999999999998E-4</v>
      </c>
      <c r="R274" s="213">
        <f t="shared" si="12"/>
        <v>5.4000000000000003E-3</v>
      </c>
      <c r="S274" s="213">
        <v>0</v>
      </c>
      <c r="T274" s="214">
        <f t="shared" si="13"/>
        <v>0</v>
      </c>
      <c r="U274" s="35"/>
      <c r="V274" s="35"/>
      <c r="W274" s="35"/>
      <c r="X274" s="35"/>
      <c r="Y274" s="35"/>
      <c r="Z274" s="35"/>
      <c r="AA274" s="35"/>
      <c r="AB274" s="35"/>
      <c r="AC274" s="35"/>
      <c r="AD274" s="35"/>
      <c r="AE274" s="35"/>
      <c r="AR274" s="215" t="s">
        <v>158</v>
      </c>
      <c r="AT274" s="215" t="s">
        <v>230</v>
      </c>
      <c r="AU274" s="215" t="s">
        <v>89</v>
      </c>
      <c r="AY274" s="18" t="s">
        <v>137</v>
      </c>
      <c r="BE274" s="216">
        <f t="shared" si="14"/>
        <v>0</v>
      </c>
      <c r="BF274" s="216">
        <f t="shared" si="15"/>
        <v>0</v>
      </c>
      <c r="BG274" s="216">
        <f t="shared" si="16"/>
        <v>0</v>
      </c>
      <c r="BH274" s="216">
        <f t="shared" si="17"/>
        <v>0</v>
      </c>
      <c r="BI274" s="216">
        <f t="shared" si="18"/>
        <v>0</v>
      </c>
      <c r="BJ274" s="18" t="s">
        <v>87</v>
      </c>
      <c r="BK274" s="216">
        <f t="shared" si="19"/>
        <v>0</v>
      </c>
      <c r="BL274" s="18" t="s">
        <v>144</v>
      </c>
      <c r="BM274" s="215" t="s">
        <v>449</v>
      </c>
    </row>
    <row r="275" spans="1:65" s="2" customFormat="1" ht="16.5" customHeight="1">
      <c r="A275" s="35"/>
      <c r="B275" s="36"/>
      <c r="C275" s="204" t="s">
        <v>450</v>
      </c>
      <c r="D275" s="204" t="s">
        <v>139</v>
      </c>
      <c r="E275" s="205" t="s">
        <v>451</v>
      </c>
      <c r="F275" s="206" t="s">
        <v>452</v>
      </c>
      <c r="G275" s="207" t="s">
        <v>266</v>
      </c>
      <c r="H275" s="208">
        <v>2</v>
      </c>
      <c r="I275" s="209"/>
      <c r="J275" s="210">
        <f t="shared" si="10"/>
        <v>0</v>
      </c>
      <c r="K275" s="206" t="s">
        <v>143</v>
      </c>
      <c r="L275" s="40"/>
      <c r="M275" s="211" t="s">
        <v>1</v>
      </c>
      <c r="N275" s="212" t="s">
        <v>44</v>
      </c>
      <c r="O275" s="72"/>
      <c r="P275" s="213">
        <f t="shared" si="11"/>
        <v>0</v>
      </c>
      <c r="Q275" s="213">
        <v>2.96E-3</v>
      </c>
      <c r="R275" s="213">
        <f t="shared" si="12"/>
        <v>5.9199999999999999E-3</v>
      </c>
      <c r="S275" s="213">
        <v>0</v>
      </c>
      <c r="T275" s="214">
        <f t="shared" si="13"/>
        <v>0</v>
      </c>
      <c r="U275" s="35"/>
      <c r="V275" s="35"/>
      <c r="W275" s="35"/>
      <c r="X275" s="35"/>
      <c r="Y275" s="35"/>
      <c r="Z275" s="35"/>
      <c r="AA275" s="35"/>
      <c r="AB275" s="35"/>
      <c r="AC275" s="35"/>
      <c r="AD275" s="35"/>
      <c r="AE275" s="35"/>
      <c r="AR275" s="215" t="s">
        <v>144</v>
      </c>
      <c r="AT275" s="215" t="s">
        <v>139</v>
      </c>
      <c r="AU275" s="215" t="s">
        <v>89</v>
      </c>
      <c r="AY275" s="18" t="s">
        <v>137</v>
      </c>
      <c r="BE275" s="216">
        <f t="shared" si="14"/>
        <v>0</v>
      </c>
      <c r="BF275" s="216">
        <f t="shared" si="15"/>
        <v>0</v>
      </c>
      <c r="BG275" s="216">
        <f t="shared" si="16"/>
        <v>0</v>
      </c>
      <c r="BH275" s="216">
        <f t="shared" si="17"/>
        <v>0</v>
      </c>
      <c r="BI275" s="216">
        <f t="shared" si="18"/>
        <v>0</v>
      </c>
      <c r="BJ275" s="18" t="s">
        <v>87</v>
      </c>
      <c r="BK275" s="216">
        <f t="shared" si="19"/>
        <v>0</v>
      </c>
      <c r="BL275" s="18" t="s">
        <v>144</v>
      </c>
      <c r="BM275" s="215" t="s">
        <v>453</v>
      </c>
    </row>
    <row r="276" spans="1:65" s="2" customFormat="1" ht="24" customHeight="1">
      <c r="A276" s="35"/>
      <c r="B276" s="36"/>
      <c r="C276" s="250" t="s">
        <v>313</v>
      </c>
      <c r="D276" s="250" t="s">
        <v>230</v>
      </c>
      <c r="E276" s="251" t="s">
        <v>454</v>
      </c>
      <c r="F276" s="252" t="s">
        <v>455</v>
      </c>
      <c r="G276" s="253" t="s">
        <v>266</v>
      </c>
      <c r="H276" s="254">
        <v>2</v>
      </c>
      <c r="I276" s="255"/>
      <c r="J276" s="256">
        <f t="shared" si="10"/>
        <v>0</v>
      </c>
      <c r="K276" s="252" t="s">
        <v>143</v>
      </c>
      <c r="L276" s="257"/>
      <c r="M276" s="258" t="s">
        <v>1</v>
      </c>
      <c r="N276" s="259" t="s">
        <v>44</v>
      </c>
      <c r="O276" s="72"/>
      <c r="P276" s="213">
        <f t="shared" si="11"/>
        <v>0</v>
      </c>
      <c r="Q276" s="213">
        <v>4.5999999999999999E-2</v>
      </c>
      <c r="R276" s="213">
        <f t="shared" si="12"/>
        <v>9.1999999999999998E-2</v>
      </c>
      <c r="S276" s="213">
        <v>0</v>
      </c>
      <c r="T276" s="214">
        <f t="shared" si="13"/>
        <v>0</v>
      </c>
      <c r="U276" s="35"/>
      <c r="V276" s="35"/>
      <c r="W276" s="35"/>
      <c r="X276" s="35"/>
      <c r="Y276" s="35"/>
      <c r="Z276" s="35"/>
      <c r="AA276" s="35"/>
      <c r="AB276" s="35"/>
      <c r="AC276" s="35"/>
      <c r="AD276" s="35"/>
      <c r="AE276" s="35"/>
      <c r="AR276" s="215" t="s">
        <v>158</v>
      </c>
      <c r="AT276" s="215" t="s">
        <v>230</v>
      </c>
      <c r="AU276" s="215" t="s">
        <v>89</v>
      </c>
      <c r="AY276" s="18" t="s">
        <v>137</v>
      </c>
      <c r="BE276" s="216">
        <f t="shared" si="14"/>
        <v>0</v>
      </c>
      <c r="BF276" s="216">
        <f t="shared" si="15"/>
        <v>0</v>
      </c>
      <c r="BG276" s="216">
        <f t="shared" si="16"/>
        <v>0</v>
      </c>
      <c r="BH276" s="216">
        <f t="shared" si="17"/>
        <v>0</v>
      </c>
      <c r="BI276" s="216">
        <f t="shared" si="18"/>
        <v>0</v>
      </c>
      <c r="BJ276" s="18" t="s">
        <v>87</v>
      </c>
      <c r="BK276" s="216">
        <f t="shared" si="19"/>
        <v>0</v>
      </c>
      <c r="BL276" s="18" t="s">
        <v>144</v>
      </c>
      <c r="BM276" s="215" t="s">
        <v>456</v>
      </c>
    </row>
    <row r="277" spans="1:65" s="2" customFormat="1" ht="16.5" customHeight="1">
      <c r="A277" s="35"/>
      <c r="B277" s="36"/>
      <c r="C277" s="204" t="s">
        <v>457</v>
      </c>
      <c r="D277" s="204" t="s">
        <v>139</v>
      </c>
      <c r="E277" s="205" t="s">
        <v>458</v>
      </c>
      <c r="F277" s="206" t="s">
        <v>459</v>
      </c>
      <c r="G277" s="207" t="s">
        <v>266</v>
      </c>
      <c r="H277" s="208">
        <v>4</v>
      </c>
      <c r="I277" s="209"/>
      <c r="J277" s="210">
        <f t="shared" si="10"/>
        <v>0</v>
      </c>
      <c r="K277" s="206" t="s">
        <v>143</v>
      </c>
      <c r="L277" s="40"/>
      <c r="M277" s="211" t="s">
        <v>1</v>
      </c>
      <c r="N277" s="212" t="s">
        <v>44</v>
      </c>
      <c r="O277" s="72"/>
      <c r="P277" s="213">
        <f t="shared" si="11"/>
        <v>0</v>
      </c>
      <c r="Q277" s="213">
        <v>3.0100000000000001E-3</v>
      </c>
      <c r="R277" s="213">
        <f t="shared" si="12"/>
        <v>1.204E-2</v>
      </c>
      <c r="S277" s="213">
        <v>0</v>
      </c>
      <c r="T277" s="214">
        <f t="shared" si="13"/>
        <v>0</v>
      </c>
      <c r="U277" s="35"/>
      <c r="V277" s="35"/>
      <c r="W277" s="35"/>
      <c r="X277" s="35"/>
      <c r="Y277" s="35"/>
      <c r="Z277" s="35"/>
      <c r="AA277" s="35"/>
      <c r="AB277" s="35"/>
      <c r="AC277" s="35"/>
      <c r="AD277" s="35"/>
      <c r="AE277" s="35"/>
      <c r="AR277" s="215" t="s">
        <v>144</v>
      </c>
      <c r="AT277" s="215" t="s">
        <v>139</v>
      </c>
      <c r="AU277" s="215" t="s">
        <v>89</v>
      </c>
      <c r="AY277" s="18" t="s">
        <v>137</v>
      </c>
      <c r="BE277" s="216">
        <f t="shared" si="14"/>
        <v>0</v>
      </c>
      <c r="BF277" s="216">
        <f t="shared" si="15"/>
        <v>0</v>
      </c>
      <c r="BG277" s="216">
        <f t="shared" si="16"/>
        <v>0</v>
      </c>
      <c r="BH277" s="216">
        <f t="shared" si="17"/>
        <v>0</v>
      </c>
      <c r="BI277" s="216">
        <f t="shared" si="18"/>
        <v>0</v>
      </c>
      <c r="BJ277" s="18" t="s">
        <v>87</v>
      </c>
      <c r="BK277" s="216">
        <f t="shared" si="19"/>
        <v>0</v>
      </c>
      <c r="BL277" s="18" t="s">
        <v>144</v>
      </c>
      <c r="BM277" s="215" t="s">
        <v>460</v>
      </c>
    </row>
    <row r="278" spans="1:65" s="2" customFormat="1" ht="24" customHeight="1">
      <c r="A278" s="35"/>
      <c r="B278" s="36"/>
      <c r="C278" s="250" t="s">
        <v>317</v>
      </c>
      <c r="D278" s="250" t="s">
        <v>230</v>
      </c>
      <c r="E278" s="251" t="s">
        <v>461</v>
      </c>
      <c r="F278" s="252" t="s">
        <v>462</v>
      </c>
      <c r="G278" s="253" t="s">
        <v>266</v>
      </c>
      <c r="H278" s="254">
        <v>4</v>
      </c>
      <c r="I278" s="255"/>
      <c r="J278" s="256">
        <f t="shared" si="10"/>
        <v>0</v>
      </c>
      <c r="K278" s="252" t="s">
        <v>143</v>
      </c>
      <c r="L278" s="257"/>
      <c r="M278" s="258" t="s">
        <v>1</v>
      </c>
      <c r="N278" s="259" t="s">
        <v>44</v>
      </c>
      <c r="O278" s="72"/>
      <c r="P278" s="213">
        <f t="shared" si="11"/>
        <v>0</v>
      </c>
      <c r="Q278" s="213">
        <v>6.5000000000000002E-2</v>
      </c>
      <c r="R278" s="213">
        <f t="shared" si="12"/>
        <v>0.26</v>
      </c>
      <c r="S278" s="213">
        <v>0</v>
      </c>
      <c r="T278" s="214">
        <f t="shared" si="13"/>
        <v>0</v>
      </c>
      <c r="U278" s="35"/>
      <c r="V278" s="35"/>
      <c r="W278" s="35"/>
      <c r="X278" s="35"/>
      <c r="Y278" s="35"/>
      <c r="Z278" s="35"/>
      <c r="AA278" s="35"/>
      <c r="AB278" s="35"/>
      <c r="AC278" s="35"/>
      <c r="AD278" s="35"/>
      <c r="AE278" s="35"/>
      <c r="AR278" s="215" t="s">
        <v>158</v>
      </c>
      <c r="AT278" s="215" t="s">
        <v>230</v>
      </c>
      <c r="AU278" s="215" t="s">
        <v>89</v>
      </c>
      <c r="AY278" s="18" t="s">
        <v>137</v>
      </c>
      <c r="BE278" s="216">
        <f t="shared" si="14"/>
        <v>0</v>
      </c>
      <c r="BF278" s="216">
        <f t="shared" si="15"/>
        <v>0</v>
      </c>
      <c r="BG278" s="216">
        <f t="shared" si="16"/>
        <v>0</v>
      </c>
      <c r="BH278" s="216">
        <f t="shared" si="17"/>
        <v>0</v>
      </c>
      <c r="BI278" s="216">
        <f t="shared" si="18"/>
        <v>0</v>
      </c>
      <c r="BJ278" s="18" t="s">
        <v>87</v>
      </c>
      <c r="BK278" s="216">
        <f t="shared" si="19"/>
        <v>0</v>
      </c>
      <c r="BL278" s="18" t="s">
        <v>144</v>
      </c>
      <c r="BM278" s="215" t="s">
        <v>463</v>
      </c>
    </row>
    <row r="279" spans="1:65" s="2" customFormat="1" ht="24" customHeight="1">
      <c r="A279" s="35"/>
      <c r="B279" s="36"/>
      <c r="C279" s="204" t="s">
        <v>464</v>
      </c>
      <c r="D279" s="204" t="s">
        <v>139</v>
      </c>
      <c r="E279" s="205" t="s">
        <v>465</v>
      </c>
      <c r="F279" s="206" t="s">
        <v>466</v>
      </c>
      <c r="G279" s="207" t="s">
        <v>266</v>
      </c>
      <c r="H279" s="208">
        <v>9</v>
      </c>
      <c r="I279" s="209"/>
      <c r="J279" s="210">
        <f t="shared" si="10"/>
        <v>0</v>
      </c>
      <c r="K279" s="206" t="s">
        <v>143</v>
      </c>
      <c r="L279" s="40"/>
      <c r="M279" s="211" t="s">
        <v>1</v>
      </c>
      <c r="N279" s="212" t="s">
        <v>44</v>
      </c>
      <c r="O279" s="72"/>
      <c r="P279" s="213">
        <f t="shared" si="11"/>
        <v>0</v>
      </c>
      <c r="Q279" s="213">
        <v>0</v>
      </c>
      <c r="R279" s="213">
        <f t="shared" si="12"/>
        <v>0</v>
      </c>
      <c r="S279" s="213">
        <v>0</v>
      </c>
      <c r="T279" s="214">
        <f t="shared" si="13"/>
        <v>0</v>
      </c>
      <c r="U279" s="35"/>
      <c r="V279" s="35"/>
      <c r="W279" s="35"/>
      <c r="X279" s="35"/>
      <c r="Y279" s="35"/>
      <c r="Z279" s="35"/>
      <c r="AA279" s="35"/>
      <c r="AB279" s="35"/>
      <c r="AC279" s="35"/>
      <c r="AD279" s="35"/>
      <c r="AE279" s="35"/>
      <c r="AR279" s="215" t="s">
        <v>144</v>
      </c>
      <c r="AT279" s="215" t="s">
        <v>139</v>
      </c>
      <c r="AU279" s="215" t="s">
        <v>89</v>
      </c>
      <c r="AY279" s="18" t="s">
        <v>137</v>
      </c>
      <c r="BE279" s="216">
        <f t="shared" si="14"/>
        <v>0</v>
      </c>
      <c r="BF279" s="216">
        <f t="shared" si="15"/>
        <v>0</v>
      </c>
      <c r="BG279" s="216">
        <f t="shared" si="16"/>
        <v>0</v>
      </c>
      <c r="BH279" s="216">
        <f t="shared" si="17"/>
        <v>0</v>
      </c>
      <c r="BI279" s="216">
        <f t="shared" si="18"/>
        <v>0</v>
      </c>
      <c r="BJ279" s="18" t="s">
        <v>87</v>
      </c>
      <c r="BK279" s="216">
        <f t="shared" si="19"/>
        <v>0</v>
      </c>
      <c r="BL279" s="18" t="s">
        <v>144</v>
      </c>
      <c r="BM279" s="215" t="s">
        <v>467</v>
      </c>
    </row>
    <row r="280" spans="1:65" s="2" customFormat="1" ht="24" customHeight="1">
      <c r="A280" s="35"/>
      <c r="B280" s="36"/>
      <c r="C280" s="250" t="s">
        <v>320</v>
      </c>
      <c r="D280" s="250" t="s">
        <v>230</v>
      </c>
      <c r="E280" s="251" t="s">
        <v>468</v>
      </c>
      <c r="F280" s="252" t="s">
        <v>469</v>
      </c>
      <c r="G280" s="253" t="s">
        <v>266</v>
      </c>
      <c r="H280" s="254">
        <v>9</v>
      </c>
      <c r="I280" s="255"/>
      <c r="J280" s="256">
        <f t="shared" si="10"/>
        <v>0</v>
      </c>
      <c r="K280" s="252" t="s">
        <v>143</v>
      </c>
      <c r="L280" s="257"/>
      <c r="M280" s="258" t="s">
        <v>1</v>
      </c>
      <c r="N280" s="259" t="s">
        <v>44</v>
      </c>
      <c r="O280" s="72"/>
      <c r="P280" s="213">
        <f t="shared" si="11"/>
        <v>0</v>
      </c>
      <c r="Q280" s="213">
        <v>8.0999999999999996E-3</v>
      </c>
      <c r="R280" s="213">
        <f t="shared" si="12"/>
        <v>7.2899999999999993E-2</v>
      </c>
      <c r="S280" s="213">
        <v>0</v>
      </c>
      <c r="T280" s="214">
        <f t="shared" si="13"/>
        <v>0</v>
      </c>
      <c r="U280" s="35"/>
      <c r="V280" s="35"/>
      <c r="W280" s="35"/>
      <c r="X280" s="35"/>
      <c r="Y280" s="35"/>
      <c r="Z280" s="35"/>
      <c r="AA280" s="35"/>
      <c r="AB280" s="35"/>
      <c r="AC280" s="35"/>
      <c r="AD280" s="35"/>
      <c r="AE280" s="35"/>
      <c r="AR280" s="215" t="s">
        <v>158</v>
      </c>
      <c r="AT280" s="215" t="s">
        <v>230</v>
      </c>
      <c r="AU280" s="215" t="s">
        <v>89</v>
      </c>
      <c r="AY280" s="18" t="s">
        <v>137</v>
      </c>
      <c r="BE280" s="216">
        <f t="shared" si="14"/>
        <v>0</v>
      </c>
      <c r="BF280" s="216">
        <f t="shared" si="15"/>
        <v>0</v>
      </c>
      <c r="BG280" s="216">
        <f t="shared" si="16"/>
        <v>0</v>
      </c>
      <c r="BH280" s="216">
        <f t="shared" si="17"/>
        <v>0</v>
      </c>
      <c r="BI280" s="216">
        <f t="shared" si="18"/>
        <v>0</v>
      </c>
      <c r="BJ280" s="18" t="s">
        <v>87</v>
      </c>
      <c r="BK280" s="216">
        <f t="shared" si="19"/>
        <v>0</v>
      </c>
      <c r="BL280" s="18" t="s">
        <v>144</v>
      </c>
      <c r="BM280" s="215" t="s">
        <v>470</v>
      </c>
    </row>
    <row r="281" spans="1:65" s="2" customFormat="1" ht="16.5" customHeight="1">
      <c r="A281" s="35"/>
      <c r="B281" s="36"/>
      <c r="C281" s="204" t="s">
        <v>471</v>
      </c>
      <c r="D281" s="204" t="s">
        <v>139</v>
      </c>
      <c r="E281" s="205" t="s">
        <v>472</v>
      </c>
      <c r="F281" s="206" t="s">
        <v>473</v>
      </c>
      <c r="G281" s="207" t="s">
        <v>142</v>
      </c>
      <c r="H281" s="208">
        <v>430.85</v>
      </c>
      <c r="I281" s="209"/>
      <c r="J281" s="210">
        <f t="shared" si="10"/>
        <v>0</v>
      </c>
      <c r="K281" s="206" t="s">
        <v>143</v>
      </c>
      <c r="L281" s="40"/>
      <c r="M281" s="211" t="s">
        <v>1</v>
      </c>
      <c r="N281" s="212" t="s">
        <v>44</v>
      </c>
      <c r="O281" s="72"/>
      <c r="P281" s="213">
        <f t="shared" si="11"/>
        <v>0</v>
      </c>
      <c r="Q281" s="213">
        <v>0</v>
      </c>
      <c r="R281" s="213">
        <f t="shared" si="12"/>
        <v>0</v>
      </c>
      <c r="S281" s="213">
        <v>0</v>
      </c>
      <c r="T281" s="214">
        <f t="shared" si="13"/>
        <v>0</v>
      </c>
      <c r="U281" s="35"/>
      <c r="V281" s="35"/>
      <c r="W281" s="35"/>
      <c r="X281" s="35"/>
      <c r="Y281" s="35"/>
      <c r="Z281" s="35"/>
      <c r="AA281" s="35"/>
      <c r="AB281" s="35"/>
      <c r="AC281" s="35"/>
      <c r="AD281" s="35"/>
      <c r="AE281" s="35"/>
      <c r="AR281" s="215" t="s">
        <v>144</v>
      </c>
      <c r="AT281" s="215" t="s">
        <v>139</v>
      </c>
      <c r="AU281" s="215" t="s">
        <v>89</v>
      </c>
      <c r="AY281" s="18" t="s">
        <v>137</v>
      </c>
      <c r="BE281" s="216">
        <f t="shared" si="14"/>
        <v>0</v>
      </c>
      <c r="BF281" s="216">
        <f t="shared" si="15"/>
        <v>0</v>
      </c>
      <c r="BG281" s="216">
        <f t="shared" si="16"/>
        <v>0</v>
      </c>
      <c r="BH281" s="216">
        <f t="shared" si="17"/>
        <v>0</v>
      </c>
      <c r="BI281" s="216">
        <f t="shared" si="18"/>
        <v>0</v>
      </c>
      <c r="BJ281" s="18" t="s">
        <v>87</v>
      </c>
      <c r="BK281" s="216">
        <f t="shared" si="19"/>
        <v>0</v>
      </c>
      <c r="BL281" s="18" t="s">
        <v>144</v>
      </c>
      <c r="BM281" s="215" t="s">
        <v>474</v>
      </c>
    </row>
    <row r="282" spans="1:65" s="13" customFormat="1" ht="11.25">
      <c r="B282" s="217"/>
      <c r="C282" s="218"/>
      <c r="D282" s="219" t="s">
        <v>145</v>
      </c>
      <c r="E282" s="220" t="s">
        <v>1</v>
      </c>
      <c r="F282" s="221" t="s">
        <v>249</v>
      </c>
      <c r="G282" s="218"/>
      <c r="H282" s="222">
        <v>430.85</v>
      </c>
      <c r="I282" s="223"/>
      <c r="J282" s="218"/>
      <c r="K282" s="218"/>
      <c r="L282" s="224"/>
      <c r="M282" s="225"/>
      <c r="N282" s="226"/>
      <c r="O282" s="226"/>
      <c r="P282" s="226"/>
      <c r="Q282" s="226"/>
      <c r="R282" s="226"/>
      <c r="S282" s="226"/>
      <c r="T282" s="227"/>
      <c r="AT282" s="228" t="s">
        <v>145</v>
      </c>
      <c r="AU282" s="228" t="s">
        <v>89</v>
      </c>
      <c r="AV282" s="13" t="s">
        <v>89</v>
      </c>
      <c r="AW282" s="13" t="s">
        <v>34</v>
      </c>
      <c r="AX282" s="13" t="s">
        <v>79</v>
      </c>
      <c r="AY282" s="228" t="s">
        <v>137</v>
      </c>
    </row>
    <row r="283" spans="1:65" s="14" customFormat="1" ht="11.25">
      <c r="B283" s="229"/>
      <c r="C283" s="230"/>
      <c r="D283" s="219" t="s">
        <v>145</v>
      </c>
      <c r="E283" s="231" t="s">
        <v>1</v>
      </c>
      <c r="F283" s="232" t="s">
        <v>147</v>
      </c>
      <c r="G283" s="230"/>
      <c r="H283" s="233">
        <v>430.85</v>
      </c>
      <c r="I283" s="234"/>
      <c r="J283" s="230"/>
      <c r="K283" s="230"/>
      <c r="L283" s="235"/>
      <c r="M283" s="236"/>
      <c r="N283" s="237"/>
      <c r="O283" s="237"/>
      <c r="P283" s="237"/>
      <c r="Q283" s="237"/>
      <c r="R283" s="237"/>
      <c r="S283" s="237"/>
      <c r="T283" s="238"/>
      <c r="AT283" s="239" t="s">
        <v>145</v>
      </c>
      <c r="AU283" s="239" t="s">
        <v>89</v>
      </c>
      <c r="AV283" s="14" t="s">
        <v>144</v>
      </c>
      <c r="AW283" s="14" t="s">
        <v>34</v>
      </c>
      <c r="AX283" s="14" t="s">
        <v>87</v>
      </c>
      <c r="AY283" s="239" t="s">
        <v>137</v>
      </c>
    </row>
    <row r="284" spans="1:65" s="2" customFormat="1" ht="24" customHeight="1">
      <c r="A284" s="35"/>
      <c r="B284" s="36"/>
      <c r="C284" s="204" t="s">
        <v>324</v>
      </c>
      <c r="D284" s="204" t="s">
        <v>139</v>
      </c>
      <c r="E284" s="205" t="s">
        <v>475</v>
      </c>
      <c r="F284" s="206" t="s">
        <v>476</v>
      </c>
      <c r="G284" s="207" t="s">
        <v>142</v>
      </c>
      <c r="H284" s="208">
        <v>430.85</v>
      </c>
      <c r="I284" s="209"/>
      <c r="J284" s="210">
        <f>ROUND(I284*H284,2)</f>
        <v>0</v>
      </c>
      <c r="K284" s="206" t="s">
        <v>143</v>
      </c>
      <c r="L284" s="40"/>
      <c r="M284" s="211" t="s">
        <v>1</v>
      </c>
      <c r="N284" s="212" t="s">
        <v>44</v>
      </c>
      <c r="O284" s="72"/>
      <c r="P284" s="213">
        <f>O284*H284</f>
        <v>0</v>
      </c>
      <c r="Q284" s="213">
        <v>0</v>
      </c>
      <c r="R284" s="213">
        <f>Q284*H284</f>
        <v>0</v>
      </c>
      <c r="S284" s="213">
        <v>0</v>
      </c>
      <c r="T284" s="214">
        <f>S284*H284</f>
        <v>0</v>
      </c>
      <c r="U284" s="35"/>
      <c r="V284" s="35"/>
      <c r="W284" s="35"/>
      <c r="X284" s="35"/>
      <c r="Y284" s="35"/>
      <c r="Z284" s="35"/>
      <c r="AA284" s="35"/>
      <c r="AB284" s="35"/>
      <c r="AC284" s="35"/>
      <c r="AD284" s="35"/>
      <c r="AE284" s="35"/>
      <c r="AR284" s="215" t="s">
        <v>144</v>
      </c>
      <c r="AT284" s="215" t="s">
        <v>139</v>
      </c>
      <c r="AU284" s="215" t="s">
        <v>89</v>
      </c>
      <c r="AY284" s="18" t="s">
        <v>137</v>
      </c>
      <c r="BE284" s="216">
        <f>IF(N284="základní",J284,0)</f>
        <v>0</v>
      </c>
      <c r="BF284" s="216">
        <f>IF(N284="snížená",J284,0)</f>
        <v>0</v>
      </c>
      <c r="BG284" s="216">
        <f>IF(N284="zákl. přenesená",J284,0)</f>
        <v>0</v>
      </c>
      <c r="BH284" s="216">
        <f>IF(N284="sníž. přenesená",J284,0)</f>
        <v>0</v>
      </c>
      <c r="BI284" s="216">
        <f>IF(N284="nulová",J284,0)</f>
        <v>0</v>
      </c>
      <c r="BJ284" s="18" t="s">
        <v>87</v>
      </c>
      <c r="BK284" s="216">
        <f>ROUND(I284*H284,2)</f>
        <v>0</v>
      </c>
      <c r="BL284" s="18" t="s">
        <v>144</v>
      </c>
      <c r="BM284" s="215" t="s">
        <v>477</v>
      </c>
    </row>
    <row r="285" spans="1:65" s="13" customFormat="1" ht="11.25">
      <c r="B285" s="217"/>
      <c r="C285" s="218"/>
      <c r="D285" s="219" t="s">
        <v>145</v>
      </c>
      <c r="E285" s="220" t="s">
        <v>1</v>
      </c>
      <c r="F285" s="221" t="s">
        <v>249</v>
      </c>
      <c r="G285" s="218"/>
      <c r="H285" s="222">
        <v>430.85</v>
      </c>
      <c r="I285" s="223"/>
      <c r="J285" s="218"/>
      <c r="K285" s="218"/>
      <c r="L285" s="224"/>
      <c r="M285" s="225"/>
      <c r="N285" s="226"/>
      <c r="O285" s="226"/>
      <c r="P285" s="226"/>
      <c r="Q285" s="226"/>
      <c r="R285" s="226"/>
      <c r="S285" s="226"/>
      <c r="T285" s="227"/>
      <c r="AT285" s="228" t="s">
        <v>145</v>
      </c>
      <c r="AU285" s="228" t="s">
        <v>89</v>
      </c>
      <c r="AV285" s="13" t="s">
        <v>89</v>
      </c>
      <c r="AW285" s="13" t="s">
        <v>34</v>
      </c>
      <c r="AX285" s="13" t="s">
        <v>79</v>
      </c>
      <c r="AY285" s="228" t="s">
        <v>137</v>
      </c>
    </row>
    <row r="286" spans="1:65" s="14" customFormat="1" ht="11.25">
      <c r="B286" s="229"/>
      <c r="C286" s="230"/>
      <c r="D286" s="219" t="s">
        <v>145</v>
      </c>
      <c r="E286" s="231" t="s">
        <v>1</v>
      </c>
      <c r="F286" s="232" t="s">
        <v>147</v>
      </c>
      <c r="G286" s="230"/>
      <c r="H286" s="233">
        <v>430.85</v>
      </c>
      <c r="I286" s="234"/>
      <c r="J286" s="230"/>
      <c r="K286" s="230"/>
      <c r="L286" s="235"/>
      <c r="M286" s="236"/>
      <c r="N286" s="237"/>
      <c r="O286" s="237"/>
      <c r="P286" s="237"/>
      <c r="Q286" s="237"/>
      <c r="R286" s="237"/>
      <c r="S286" s="237"/>
      <c r="T286" s="238"/>
      <c r="AT286" s="239" t="s">
        <v>145</v>
      </c>
      <c r="AU286" s="239" t="s">
        <v>89</v>
      </c>
      <c r="AV286" s="14" t="s">
        <v>144</v>
      </c>
      <c r="AW286" s="14" t="s">
        <v>34</v>
      </c>
      <c r="AX286" s="14" t="s">
        <v>87</v>
      </c>
      <c r="AY286" s="239" t="s">
        <v>137</v>
      </c>
    </row>
    <row r="287" spans="1:65" s="2" customFormat="1" ht="24" customHeight="1">
      <c r="A287" s="35"/>
      <c r="B287" s="36"/>
      <c r="C287" s="204" t="s">
        <v>478</v>
      </c>
      <c r="D287" s="204" t="s">
        <v>139</v>
      </c>
      <c r="E287" s="205" t="s">
        <v>479</v>
      </c>
      <c r="F287" s="206" t="s">
        <v>480</v>
      </c>
      <c r="G287" s="207" t="s">
        <v>266</v>
      </c>
      <c r="H287" s="208">
        <v>2</v>
      </c>
      <c r="I287" s="209"/>
      <c r="J287" s="210">
        <f>ROUND(I287*H287,2)</f>
        <v>0</v>
      </c>
      <c r="K287" s="206" t="s">
        <v>143</v>
      </c>
      <c r="L287" s="40"/>
      <c r="M287" s="211" t="s">
        <v>1</v>
      </c>
      <c r="N287" s="212" t="s">
        <v>44</v>
      </c>
      <c r="O287" s="72"/>
      <c r="P287" s="213">
        <f>O287*H287</f>
        <v>0</v>
      </c>
      <c r="Q287" s="213">
        <v>0.46009</v>
      </c>
      <c r="R287" s="213">
        <f>Q287*H287</f>
        <v>0.92018</v>
      </c>
      <c r="S287" s="213">
        <v>0</v>
      </c>
      <c r="T287" s="214">
        <f>S287*H287</f>
        <v>0</v>
      </c>
      <c r="U287" s="35"/>
      <c r="V287" s="35"/>
      <c r="W287" s="35"/>
      <c r="X287" s="35"/>
      <c r="Y287" s="35"/>
      <c r="Z287" s="35"/>
      <c r="AA287" s="35"/>
      <c r="AB287" s="35"/>
      <c r="AC287" s="35"/>
      <c r="AD287" s="35"/>
      <c r="AE287" s="35"/>
      <c r="AR287" s="215" t="s">
        <v>144</v>
      </c>
      <c r="AT287" s="215" t="s">
        <v>139</v>
      </c>
      <c r="AU287" s="215" t="s">
        <v>89</v>
      </c>
      <c r="AY287" s="18" t="s">
        <v>137</v>
      </c>
      <c r="BE287" s="216">
        <f>IF(N287="základní",J287,0)</f>
        <v>0</v>
      </c>
      <c r="BF287" s="216">
        <f>IF(N287="snížená",J287,0)</f>
        <v>0</v>
      </c>
      <c r="BG287" s="216">
        <f>IF(N287="zákl. přenesená",J287,0)</f>
        <v>0</v>
      </c>
      <c r="BH287" s="216">
        <f>IF(N287="sníž. přenesená",J287,0)</f>
        <v>0</v>
      </c>
      <c r="BI287" s="216">
        <f>IF(N287="nulová",J287,0)</f>
        <v>0</v>
      </c>
      <c r="BJ287" s="18" t="s">
        <v>87</v>
      </c>
      <c r="BK287" s="216">
        <f>ROUND(I287*H287,2)</f>
        <v>0</v>
      </c>
      <c r="BL287" s="18" t="s">
        <v>144</v>
      </c>
      <c r="BM287" s="215" t="s">
        <v>481</v>
      </c>
    </row>
    <row r="288" spans="1:65" s="2" customFormat="1" ht="24" customHeight="1">
      <c r="A288" s="35"/>
      <c r="B288" s="36"/>
      <c r="C288" s="204" t="s">
        <v>327</v>
      </c>
      <c r="D288" s="204" t="s">
        <v>139</v>
      </c>
      <c r="E288" s="205" t="s">
        <v>482</v>
      </c>
      <c r="F288" s="206" t="s">
        <v>483</v>
      </c>
      <c r="G288" s="207" t="s">
        <v>266</v>
      </c>
      <c r="H288" s="208">
        <v>6</v>
      </c>
      <c r="I288" s="209"/>
      <c r="J288" s="210">
        <f>ROUND(I288*H288,2)</f>
        <v>0</v>
      </c>
      <c r="K288" s="206" t="s">
        <v>143</v>
      </c>
      <c r="L288" s="40"/>
      <c r="M288" s="211" t="s">
        <v>1</v>
      </c>
      <c r="N288" s="212" t="s">
        <v>44</v>
      </c>
      <c r="O288" s="72"/>
      <c r="P288" s="213">
        <f>O288*H288</f>
        <v>0</v>
      </c>
      <c r="Q288" s="213">
        <v>1.6000000000000001E-4</v>
      </c>
      <c r="R288" s="213">
        <f>Q288*H288</f>
        <v>9.6000000000000013E-4</v>
      </c>
      <c r="S288" s="213">
        <v>0</v>
      </c>
      <c r="T288" s="214">
        <f>S288*H288</f>
        <v>0</v>
      </c>
      <c r="U288" s="35"/>
      <c r="V288" s="35"/>
      <c r="W288" s="35"/>
      <c r="X288" s="35"/>
      <c r="Y288" s="35"/>
      <c r="Z288" s="35"/>
      <c r="AA288" s="35"/>
      <c r="AB288" s="35"/>
      <c r="AC288" s="35"/>
      <c r="AD288" s="35"/>
      <c r="AE288" s="35"/>
      <c r="AR288" s="215" t="s">
        <v>144</v>
      </c>
      <c r="AT288" s="215" t="s">
        <v>139</v>
      </c>
      <c r="AU288" s="215" t="s">
        <v>89</v>
      </c>
      <c r="AY288" s="18" t="s">
        <v>137</v>
      </c>
      <c r="BE288" s="216">
        <f>IF(N288="základní",J288,0)</f>
        <v>0</v>
      </c>
      <c r="BF288" s="216">
        <f>IF(N288="snížená",J288,0)</f>
        <v>0</v>
      </c>
      <c r="BG288" s="216">
        <f>IF(N288="zákl. přenesená",J288,0)</f>
        <v>0</v>
      </c>
      <c r="BH288" s="216">
        <f>IF(N288="sníž. přenesená",J288,0)</f>
        <v>0</v>
      </c>
      <c r="BI288" s="216">
        <f>IF(N288="nulová",J288,0)</f>
        <v>0</v>
      </c>
      <c r="BJ288" s="18" t="s">
        <v>87</v>
      </c>
      <c r="BK288" s="216">
        <f>ROUND(I288*H288,2)</f>
        <v>0</v>
      </c>
      <c r="BL288" s="18" t="s">
        <v>144</v>
      </c>
      <c r="BM288" s="215" t="s">
        <v>484</v>
      </c>
    </row>
    <row r="289" spans="1:65" s="2" customFormat="1" ht="16.5" customHeight="1">
      <c r="A289" s="35"/>
      <c r="B289" s="36"/>
      <c r="C289" s="204" t="s">
        <v>485</v>
      </c>
      <c r="D289" s="204" t="s">
        <v>139</v>
      </c>
      <c r="E289" s="205" t="s">
        <v>486</v>
      </c>
      <c r="F289" s="206" t="s">
        <v>487</v>
      </c>
      <c r="G289" s="207" t="s">
        <v>142</v>
      </c>
      <c r="H289" s="208">
        <v>430.85</v>
      </c>
      <c r="I289" s="209"/>
      <c r="J289" s="210">
        <f>ROUND(I289*H289,2)</f>
        <v>0</v>
      </c>
      <c r="K289" s="206" t="s">
        <v>143</v>
      </c>
      <c r="L289" s="40"/>
      <c r="M289" s="211" t="s">
        <v>1</v>
      </c>
      <c r="N289" s="212" t="s">
        <v>44</v>
      </c>
      <c r="O289" s="72"/>
      <c r="P289" s="213">
        <f>O289*H289</f>
        <v>0</v>
      </c>
      <c r="Q289" s="213">
        <v>1.9000000000000001E-4</v>
      </c>
      <c r="R289" s="213">
        <f>Q289*H289</f>
        <v>8.1861500000000004E-2</v>
      </c>
      <c r="S289" s="213">
        <v>0</v>
      </c>
      <c r="T289" s="214">
        <f>S289*H289</f>
        <v>0</v>
      </c>
      <c r="U289" s="35"/>
      <c r="V289" s="35"/>
      <c r="W289" s="35"/>
      <c r="X289" s="35"/>
      <c r="Y289" s="35"/>
      <c r="Z289" s="35"/>
      <c r="AA289" s="35"/>
      <c r="AB289" s="35"/>
      <c r="AC289" s="35"/>
      <c r="AD289" s="35"/>
      <c r="AE289" s="35"/>
      <c r="AR289" s="215" t="s">
        <v>144</v>
      </c>
      <c r="AT289" s="215" t="s">
        <v>139</v>
      </c>
      <c r="AU289" s="215" t="s">
        <v>89</v>
      </c>
      <c r="AY289" s="18" t="s">
        <v>137</v>
      </c>
      <c r="BE289" s="216">
        <f>IF(N289="základní",J289,0)</f>
        <v>0</v>
      </c>
      <c r="BF289" s="216">
        <f>IF(N289="snížená",J289,0)</f>
        <v>0</v>
      </c>
      <c r="BG289" s="216">
        <f>IF(N289="zákl. přenesená",J289,0)</f>
        <v>0</v>
      </c>
      <c r="BH289" s="216">
        <f>IF(N289="sníž. přenesená",J289,0)</f>
        <v>0</v>
      </c>
      <c r="BI289" s="216">
        <f>IF(N289="nulová",J289,0)</f>
        <v>0</v>
      </c>
      <c r="BJ289" s="18" t="s">
        <v>87</v>
      </c>
      <c r="BK289" s="216">
        <f>ROUND(I289*H289,2)</f>
        <v>0</v>
      </c>
      <c r="BL289" s="18" t="s">
        <v>144</v>
      </c>
      <c r="BM289" s="215" t="s">
        <v>488</v>
      </c>
    </row>
    <row r="290" spans="1:65" s="13" customFormat="1" ht="11.25">
      <c r="B290" s="217"/>
      <c r="C290" s="218"/>
      <c r="D290" s="219" t="s">
        <v>145</v>
      </c>
      <c r="E290" s="220" t="s">
        <v>1</v>
      </c>
      <c r="F290" s="221" t="s">
        <v>249</v>
      </c>
      <c r="G290" s="218"/>
      <c r="H290" s="222">
        <v>430.85</v>
      </c>
      <c r="I290" s="223"/>
      <c r="J290" s="218"/>
      <c r="K290" s="218"/>
      <c r="L290" s="224"/>
      <c r="M290" s="225"/>
      <c r="N290" s="226"/>
      <c r="O290" s="226"/>
      <c r="P290" s="226"/>
      <c r="Q290" s="226"/>
      <c r="R290" s="226"/>
      <c r="S290" s="226"/>
      <c r="T290" s="227"/>
      <c r="AT290" s="228" t="s">
        <v>145</v>
      </c>
      <c r="AU290" s="228" t="s">
        <v>89</v>
      </c>
      <c r="AV290" s="13" t="s">
        <v>89</v>
      </c>
      <c r="AW290" s="13" t="s">
        <v>34</v>
      </c>
      <c r="AX290" s="13" t="s">
        <v>79</v>
      </c>
      <c r="AY290" s="228" t="s">
        <v>137</v>
      </c>
    </row>
    <row r="291" spans="1:65" s="14" customFormat="1" ht="11.25">
      <c r="B291" s="229"/>
      <c r="C291" s="230"/>
      <c r="D291" s="219" t="s">
        <v>145</v>
      </c>
      <c r="E291" s="231" t="s">
        <v>1</v>
      </c>
      <c r="F291" s="232" t="s">
        <v>147</v>
      </c>
      <c r="G291" s="230"/>
      <c r="H291" s="233">
        <v>430.85</v>
      </c>
      <c r="I291" s="234"/>
      <c r="J291" s="230"/>
      <c r="K291" s="230"/>
      <c r="L291" s="235"/>
      <c r="M291" s="236"/>
      <c r="N291" s="237"/>
      <c r="O291" s="237"/>
      <c r="P291" s="237"/>
      <c r="Q291" s="237"/>
      <c r="R291" s="237"/>
      <c r="S291" s="237"/>
      <c r="T291" s="238"/>
      <c r="AT291" s="239" t="s">
        <v>145</v>
      </c>
      <c r="AU291" s="239" t="s">
        <v>89</v>
      </c>
      <c r="AV291" s="14" t="s">
        <v>144</v>
      </c>
      <c r="AW291" s="14" t="s">
        <v>34</v>
      </c>
      <c r="AX291" s="14" t="s">
        <v>87</v>
      </c>
      <c r="AY291" s="239" t="s">
        <v>137</v>
      </c>
    </row>
    <row r="292" spans="1:65" s="2" customFormat="1" ht="16.5" customHeight="1">
      <c r="A292" s="35"/>
      <c r="B292" s="36"/>
      <c r="C292" s="204" t="s">
        <v>331</v>
      </c>
      <c r="D292" s="204" t="s">
        <v>139</v>
      </c>
      <c r="E292" s="205" t="s">
        <v>489</v>
      </c>
      <c r="F292" s="206" t="s">
        <v>490</v>
      </c>
      <c r="G292" s="207" t="s">
        <v>142</v>
      </c>
      <c r="H292" s="208">
        <v>430.85</v>
      </c>
      <c r="I292" s="209"/>
      <c r="J292" s="210">
        <f>ROUND(I292*H292,2)</f>
        <v>0</v>
      </c>
      <c r="K292" s="206" t="s">
        <v>143</v>
      </c>
      <c r="L292" s="40"/>
      <c r="M292" s="211" t="s">
        <v>1</v>
      </c>
      <c r="N292" s="212" t="s">
        <v>44</v>
      </c>
      <c r="O292" s="72"/>
      <c r="P292" s="213">
        <f>O292*H292</f>
        <v>0</v>
      </c>
      <c r="Q292" s="213">
        <v>6.0000000000000002E-5</v>
      </c>
      <c r="R292" s="213">
        <f>Q292*H292</f>
        <v>2.5851000000000002E-2</v>
      </c>
      <c r="S292" s="213">
        <v>0</v>
      </c>
      <c r="T292" s="214">
        <f>S292*H292</f>
        <v>0</v>
      </c>
      <c r="U292" s="35"/>
      <c r="V292" s="35"/>
      <c r="W292" s="35"/>
      <c r="X292" s="35"/>
      <c r="Y292" s="35"/>
      <c r="Z292" s="35"/>
      <c r="AA292" s="35"/>
      <c r="AB292" s="35"/>
      <c r="AC292" s="35"/>
      <c r="AD292" s="35"/>
      <c r="AE292" s="35"/>
      <c r="AR292" s="215" t="s">
        <v>144</v>
      </c>
      <c r="AT292" s="215" t="s">
        <v>139</v>
      </c>
      <c r="AU292" s="215" t="s">
        <v>89</v>
      </c>
      <c r="AY292" s="18" t="s">
        <v>137</v>
      </c>
      <c r="BE292" s="216">
        <f>IF(N292="základní",J292,0)</f>
        <v>0</v>
      </c>
      <c r="BF292" s="216">
        <f>IF(N292="snížená",J292,0)</f>
        <v>0</v>
      </c>
      <c r="BG292" s="216">
        <f>IF(N292="zákl. přenesená",J292,0)</f>
        <v>0</v>
      </c>
      <c r="BH292" s="216">
        <f>IF(N292="sníž. přenesená",J292,0)</f>
        <v>0</v>
      </c>
      <c r="BI292" s="216">
        <f>IF(N292="nulová",J292,0)</f>
        <v>0</v>
      </c>
      <c r="BJ292" s="18" t="s">
        <v>87</v>
      </c>
      <c r="BK292" s="216">
        <f>ROUND(I292*H292,2)</f>
        <v>0</v>
      </c>
      <c r="BL292" s="18" t="s">
        <v>144</v>
      </c>
      <c r="BM292" s="215" t="s">
        <v>491</v>
      </c>
    </row>
    <row r="293" spans="1:65" s="13" customFormat="1" ht="11.25">
      <c r="B293" s="217"/>
      <c r="C293" s="218"/>
      <c r="D293" s="219" t="s">
        <v>145</v>
      </c>
      <c r="E293" s="220" t="s">
        <v>1</v>
      </c>
      <c r="F293" s="221" t="s">
        <v>249</v>
      </c>
      <c r="G293" s="218"/>
      <c r="H293" s="222">
        <v>430.85</v>
      </c>
      <c r="I293" s="223"/>
      <c r="J293" s="218"/>
      <c r="K293" s="218"/>
      <c r="L293" s="224"/>
      <c r="M293" s="225"/>
      <c r="N293" s="226"/>
      <c r="O293" s="226"/>
      <c r="P293" s="226"/>
      <c r="Q293" s="226"/>
      <c r="R293" s="226"/>
      <c r="S293" s="226"/>
      <c r="T293" s="227"/>
      <c r="AT293" s="228" t="s">
        <v>145</v>
      </c>
      <c r="AU293" s="228" t="s">
        <v>89</v>
      </c>
      <c r="AV293" s="13" t="s">
        <v>89</v>
      </c>
      <c r="AW293" s="13" t="s">
        <v>34</v>
      </c>
      <c r="AX293" s="13" t="s">
        <v>79</v>
      </c>
      <c r="AY293" s="228" t="s">
        <v>137</v>
      </c>
    </row>
    <row r="294" spans="1:65" s="14" customFormat="1" ht="11.25">
      <c r="B294" s="229"/>
      <c r="C294" s="230"/>
      <c r="D294" s="219" t="s">
        <v>145</v>
      </c>
      <c r="E294" s="231" t="s">
        <v>1</v>
      </c>
      <c r="F294" s="232" t="s">
        <v>147</v>
      </c>
      <c r="G294" s="230"/>
      <c r="H294" s="233">
        <v>430.85</v>
      </c>
      <c r="I294" s="234"/>
      <c r="J294" s="230"/>
      <c r="K294" s="230"/>
      <c r="L294" s="235"/>
      <c r="M294" s="236"/>
      <c r="N294" s="237"/>
      <c r="O294" s="237"/>
      <c r="P294" s="237"/>
      <c r="Q294" s="237"/>
      <c r="R294" s="237"/>
      <c r="S294" s="237"/>
      <c r="T294" s="238"/>
      <c r="AT294" s="239" t="s">
        <v>145</v>
      </c>
      <c r="AU294" s="239" t="s">
        <v>89</v>
      </c>
      <c r="AV294" s="14" t="s">
        <v>144</v>
      </c>
      <c r="AW294" s="14" t="s">
        <v>34</v>
      </c>
      <c r="AX294" s="14" t="s">
        <v>87</v>
      </c>
      <c r="AY294" s="239" t="s">
        <v>137</v>
      </c>
    </row>
    <row r="295" spans="1:65" s="2" customFormat="1" ht="24" customHeight="1">
      <c r="A295" s="35"/>
      <c r="B295" s="36"/>
      <c r="C295" s="204" t="s">
        <v>492</v>
      </c>
      <c r="D295" s="204" t="s">
        <v>139</v>
      </c>
      <c r="E295" s="205" t="s">
        <v>493</v>
      </c>
      <c r="F295" s="206" t="s">
        <v>494</v>
      </c>
      <c r="G295" s="207" t="s">
        <v>266</v>
      </c>
      <c r="H295" s="208">
        <v>6</v>
      </c>
      <c r="I295" s="209"/>
      <c r="J295" s="210">
        <f>ROUND(I295*H295,2)</f>
        <v>0</v>
      </c>
      <c r="K295" s="206" t="s">
        <v>143</v>
      </c>
      <c r="L295" s="40"/>
      <c r="M295" s="211" t="s">
        <v>1</v>
      </c>
      <c r="N295" s="212" t="s">
        <v>44</v>
      </c>
      <c r="O295" s="72"/>
      <c r="P295" s="213">
        <f>O295*H295</f>
        <v>0</v>
      </c>
      <c r="Q295" s="213">
        <v>0.10940999999999999</v>
      </c>
      <c r="R295" s="213">
        <f>Q295*H295</f>
        <v>0.65645999999999993</v>
      </c>
      <c r="S295" s="213">
        <v>0</v>
      </c>
      <c r="T295" s="214">
        <f>S295*H295</f>
        <v>0</v>
      </c>
      <c r="U295" s="35"/>
      <c r="V295" s="35"/>
      <c r="W295" s="35"/>
      <c r="X295" s="35"/>
      <c r="Y295" s="35"/>
      <c r="Z295" s="35"/>
      <c r="AA295" s="35"/>
      <c r="AB295" s="35"/>
      <c r="AC295" s="35"/>
      <c r="AD295" s="35"/>
      <c r="AE295" s="35"/>
      <c r="AR295" s="215" t="s">
        <v>144</v>
      </c>
      <c r="AT295" s="215" t="s">
        <v>139</v>
      </c>
      <c r="AU295" s="215" t="s">
        <v>89</v>
      </c>
      <c r="AY295" s="18" t="s">
        <v>137</v>
      </c>
      <c r="BE295" s="216">
        <f>IF(N295="základní",J295,0)</f>
        <v>0</v>
      </c>
      <c r="BF295" s="216">
        <f>IF(N295="snížená",J295,0)</f>
        <v>0</v>
      </c>
      <c r="BG295" s="216">
        <f>IF(N295="zákl. přenesená",J295,0)</f>
        <v>0</v>
      </c>
      <c r="BH295" s="216">
        <f>IF(N295="sníž. přenesená",J295,0)</f>
        <v>0</v>
      </c>
      <c r="BI295" s="216">
        <f>IF(N295="nulová",J295,0)</f>
        <v>0</v>
      </c>
      <c r="BJ295" s="18" t="s">
        <v>87</v>
      </c>
      <c r="BK295" s="216">
        <f>ROUND(I295*H295,2)</f>
        <v>0</v>
      </c>
      <c r="BL295" s="18" t="s">
        <v>144</v>
      </c>
      <c r="BM295" s="215" t="s">
        <v>495</v>
      </c>
    </row>
    <row r="296" spans="1:65" s="2" customFormat="1" ht="16.5" customHeight="1">
      <c r="A296" s="35"/>
      <c r="B296" s="36"/>
      <c r="C296" s="250" t="s">
        <v>334</v>
      </c>
      <c r="D296" s="250" t="s">
        <v>230</v>
      </c>
      <c r="E296" s="251" t="s">
        <v>496</v>
      </c>
      <c r="F296" s="252" t="s">
        <v>497</v>
      </c>
      <c r="G296" s="253" t="s">
        <v>266</v>
      </c>
      <c r="H296" s="254">
        <v>6</v>
      </c>
      <c r="I296" s="255"/>
      <c r="J296" s="256">
        <f>ROUND(I296*H296,2)</f>
        <v>0</v>
      </c>
      <c r="K296" s="252" t="s">
        <v>143</v>
      </c>
      <c r="L296" s="257"/>
      <c r="M296" s="258" t="s">
        <v>1</v>
      </c>
      <c r="N296" s="259" t="s">
        <v>44</v>
      </c>
      <c r="O296" s="72"/>
      <c r="P296" s="213">
        <f>O296*H296</f>
        <v>0</v>
      </c>
      <c r="Q296" s="213">
        <v>6.1000000000000004E-3</v>
      </c>
      <c r="R296" s="213">
        <f>Q296*H296</f>
        <v>3.6600000000000001E-2</v>
      </c>
      <c r="S296" s="213">
        <v>0</v>
      </c>
      <c r="T296" s="214">
        <f>S296*H296</f>
        <v>0</v>
      </c>
      <c r="U296" s="35"/>
      <c r="V296" s="35"/>
      <c r="W296" s="35"/>
      <c r="X296" s="35"/>
      <c r="Y296" s="35"/>
      <c r="Z296" s="35"/>
      <c r="AA296" s="35"/>
      <c r="AB296" s="35"/>
      <c r="AC296" s="35"/>
      <c r="AD296" s="35"/>
      <c r="AE296" s="35"/>
      <c r="AR296" s="215" t="s">
        <v>158</v>
      </c>
      <c r="AT296" s="215" t="s">
        <v>230</v>
      </c>
      <c r="AU296" s="215" t="s">
        <v>89</v>
      </c>
      <c r="AY296" s="18" t="s">
        <v>137</v>
      </c>
      <c r="BE296" s="216">
        <f>IF(N296="základní",J296,0)</f>
        <v>0</v>
      </c>
      <c r="BF296" s="216">
        <f>IF(N296="snížená",J296,0)</f>
        <v>0</v>
      </c>
      <c r="BG296" s="216">
        <f>IF(N296="zákl. přenesená",J296,0)</f>
        <v>0</v>
      </c>
      <c r="BH296" s="216">
        <f>IF(N296="sníž. přenesená",J296,0)</f>
        <v>0</v>
      </c>
      <c r="BI296" s="216">
        <f>IF(N296="nulová",J296,0)</f>
        <v>0</v>
      </c>
      <c r="BJ296" s="18" t="s">
        <v>87</v>
      </c>
      <c r="BK296" s="216">
        <f>ROUND(I296*H296,2)</f>
        <v>0</v>
      </c>
      <c r="BL296" s="18" t="s">
        <v>144</v>
      </c>
      <c r="BM296" s="215" t="s">
        <v>498</v>
      </c>
    </row>
    <row r="297" spans="1:65" s="12" customFormat="1" ht="22.9" customHeight="1">
      <c r="B297" s="188"/>
      <c r="C297" s="189"/>
      <c r="D297" s="190" t="s">
        <v>78</v>
      </c>
      <c r="E297" s="202" t="s">
        <v>177</v>
      </c>
      <c r="F297" s="202" t="s">
        <v>499</v>
      </c>
      <c r="G297" s="189"/>
      <c r="H297" s="189"/>
      <c r="I297" s="192"/>
      <c r="J297" s="203">
        <f>BK297</f>
        <v>0</v>
      </c>
      <c r="K297" s="189"/>
      <c r="L297" s="194"/>
      <c r="M297" s="195"/>
      <c r="N297" s="196"/>
      <c r="O297" s="196"/>
      <c r="P297" s="197">
        <f>SUM(P298:P305)</f>
        <v>0</v>
      </c>
      <c r="Q297" s="196"/>
      <c r="R297" s="197">
        <f>SUM(R298:R305)</f>
        <v>0</v>
      </c>
      <c r="S297" s="196"/>
      <c r="T297" s="198">
        <f>SUM(T298:T305)</f>
        <v>25.165400000000002</v>
      </c>
      <c r="AR297" s="199" t="s">
        <v>87</v>
      </c>
      <c r="AT297" s="200" t="s">
        <v>78</v>
      </c>
      <c r="AU297" s="200" t="s">
        <v>87</v>
      </c>
      <c r="AY297" s="199" t="s">
        <v>137</v>
      </c>
      <c r="BK297" s="201">
        <f>SUM(BK298:BK305)</f>
        <v>0</v>
      </c>
    </row>
    <row r="298" spans="1:65" s="2" customFormat="1" ht="24" customHeight="1">
      <c r="A298" s="35"/>
      <c r="B298" s="36"/>
      <c r="C298" s="204" t="s">
        <v>500</v>
      </c>
      <c r="D298" s="204" t="s">
        <v>139</v>
      </c>
      <c r="E298" s="205" t="s">
        <v>501</v>
      </c>
      <c r="F298" s="206" t="s">
        <v>502</v>
      </c>
      <c r="G298" s="207" t="s">
        <v>142</v>
      </c>
      <c r="H298" s="208">
        <v>84.2</v>
      </c>
      <c r="I298" s="209"/>
      <c r="J298" s="210">
        <f>ROUND(I298*H298,2)</f>
        <v>0</v>
      </c>
      <c r="K298" s="206" t="s">
        <v>143</v>
      </c>
      <c r="L298" s="40"/>
      <c r="M298" s="211" t="s">
        <v>1</v>
      </c>
      <c r="N298" s="212" t="s">
        <v>44</v>
      </c>
      <c r="O298" s="72"/>
      <c r="P298" s="213">
        <f>O298*H298</f>
        <v>0</v>
      </c>
      <c r="Q298" s="213">
        <v>0</v>
      </c>
      <c r="R298" s="213">
        <f>Q298*H298</f>
        <v>0</v>
      </c>
      <c r="S298" s="213">
        <v>3.6999999999999998E-2</v>
      </c>
      <c r="T298" s="214">
        <f>S298*H298</f>
        <v>3.1154000000000002</v>
      </c>
      <c r="U298" s="35"/>
      <c r="V298" s="35"/>
      <c r="W298" s="35"/>
      <c r="X298" s="35"/>
      <c r="Y298" s="35"/>
      <c r="Z298" s="35"/>
      <c r="AA298" s="35"/>
      <c r="AB298" s="35"/>
      <c r="AC298" s="35"/>
      <c r="AD298" s="35"/>
      <c r="AE298" s="35"/>
      <c r="AR298" s="215" t="s">
        <v>144</v>
      </c>
      <c r="AT298" s="215" t="s">
        <v>139</v>
      </c>
      <c r="AU298" s="215" t="s">
        <v>89</v>
      </c>
      <c r="AY298" s="18" t="s">
        <v>137</v>
      </c>
      <c r="BE298" s="216">
        <f>IF(N298="základní",J298,0)</f>
        <v>0</v>
      </c>
      <c r="BF298" s="216">
        <f>IF(N298="snížená",J298,0)</f>
        <v>0</v>
      </c>
      <c r="BG298" s="216">
        <f>IF(N298="zákl. přenesená",J298,0)</f>
        <v>0</v>
      </c>
      <c r="BH298" s="216">
        <f>IF(N298="sníž. přenesená",J298,0)</f>
        <v>0</v>
      </c>
      <c r="BI298" s="216">
        <f>IF(N298="nulová",J298,0)</f>
        <v>0</v>
      </c>
      <c r="BJ298" s="18" t="s">
        <v>87</v>
      </c>
      <c r="BK298" s="216">
        <f>ROUND(I298*H298,2)</f>
        <v>0</v>
      </c>
      <c r="BL298" s="18" t="s">
        <v>144</v>
      </c>
      <c r="BM298" s="215" t="s">
        <v>503</v>
      </c>
    </row>
    <row r="299" spans="1:65" s="15" customFormat="1" ht="11.25">
      <c r="B299" s="240"/>
      <c r="C299" s="241"/>
      <c r="D299" s="219" t="s">
        <v>145</v>
      </c>
      <c r="E299" s="242" t="s">
        <v>1</v>
      </c>
      <c r="F299" s="243" t="s">
        <v>504</v>
      </c>
      <c r="G299" s="241"/>
      <c r="H299" s="242" t="s">
        <v>1</v>
      </c>
      <c r="I299" s="244"/>
      <c r="J299" s="241"/>
      <c r="K299" s="241"/>
      <c r="L299" s="245"/>
      <c r="M299" s="246"/>
      <c r="N299" s="247"/>
      <c r="O299" s="247"/>
      <c r="P299" s="247"/>
      <c r="Q299" s="247"/>
      <c r="R299" s="247"/>
      <c r="S299" s="247"/>
      <c r="T299" s="248"/>
      <c r="AT299" s="249" t="s">
        <v>145</v>
      </c>
      <c r="AU299" s="249" t="s">
        <v>89</v>
      </c>
      <c r="AV299" s="15" t="s">
        <v>87</v>
      </c>
      <c r="AW299" s="15" t="s">
        <v>34</v>
      </c>
      <c r="AX299" s="15" t="s">
        <v>79</v>
      </c>
      <c r="AY299" s="249" t="s">
        <v>137</v>
      </c>
    </row>
    <row r="300" spans="1:65" s="13" customFormat="1" ht="11.25">
      <c r="B300" s="217"/>
      <c r="C300" s="218"/>
      <c r="D300" s="219" t="s">
        <v>145</v>
      </c>
      <c r="E300" s="220" t="s">
        <v>1</v>
      </c>
      <c r="F300" s="221" t="s">
        <v>505</v>
      </c>
      <c r="G300" s="218"/>
      <c r="H300" s="222">
        <v>84.2</v>
      </c>
      <c r="I300" s="223"/>
      <c r="J300" s="218"/>
      <c r="K300" s="218"/>
      <c r="L300" s="224"/>
      <c r="M300" s="225"/>
      <c r="N300" s="226"/>
      <c r="O300" s="226"/>
      <c r="P300" s="226"/>
      <c r="Q300" s="226"/>
      <c r="R300" s="226"/>
      <c r="S300" s="226"/>
      <c r="T300" s="227"/>
      <c r="AT300" s="228" t="s">
        <v>145</v>
      </c>
      <c r="AU300" s="228" t="s">
        <v>89</v>
      </c>
      <c r="AV300" s="13" t="s">
        <v>89</v>
      </c>
      <c r="AW300" s="13" t="s">
        <v>34</v>
      </c>
      <c r="AX300" s="13" t="s">
        <v>79</v>
      </c>
      <c r="AY300" s="228" t="s">
        <v>137</v>
      </c>
    </row>
    <row r="301" spans="1:65" s="14" customFormat="1" ht="11.25">
      <c r="B301" s="229"/>
      <c r="C301" s="230"/>
      <c r="D301" s="219" t="s">
        <v>145</v>
      </c>
      <c r="E301" s="231" t="s">
        <v>1</v>
      </c>
      <c r="F301" s="232" t="s">
        <v>147</v>
      </c>
      <c r="G301" s="230"/>
      <c r="H301" s="233">
        <v>84.2</v>
      </c>
      <c r="I301" s="234"/>
      <c r="J301" s="230"/>
      <c r="K301" s="230"/>
      <c r="L301" s="235"/>
      <c r="M301" s="236"/>
      <c r="N301" s="237"/>
      <c r="O301" s="237"/>
      <c r="P301" s="237"/>
      <c r="Q301" s="237"/>
      <c r="R301" s="237"/>
      <c r="S301" s="237"/>
      <c r="T301" s="238"/>
      <c r="AT301" s="239" t="s">
        <v>145</v>
      </c>
      <c r="AU301" s="239" t="s">
        <v>89</v>
      </c>
      <c r="AV301" s="14" t="s">
        <v>144</v>
      </c>
      <c r="AW301" s="14" t="s">
        <v>34</v>
      </c>
      <c r="AX301" s="14" t="s">
        <v>87</v>
      </c>
      <c r="AY301" s="239" t="s">
        <v>137</v>
      </c>
    </row>
    <row r="302" spans="1:65" s="2" customFormat="1" ht="24" customHeight="1">
      <c r="A302" s="35"/>
      <c r="B302" s="36"/>
      <c r="C302" s="204" t="s">
        <v>338</v>
      </c>
      <c r="D302" s="204" t="s">
        <v>139</v>
      </c>
      <c r="E302" s="205" t="s">
        <v>506</v>
      </c>
      <c r="F302" s="206" t="s">
        <v>507</v>
      </c>
      <c r="G302" s="207" t="s">
        <v>142</v>
      </c>
      <c r="H302" s="208">
        <v>350</v>
      </c>
      <c r="I302" s="209"/>
      <c r="J302" s="210">
        <f>ROUND(I302*H302,2)</f>
        <v>0</v>
      </c>
      <c r="K302" s="206" t="s">
        <v>143</v>
      </c>
      <c r="L302" s="40"/>
      <c r="M302" s="211" t="s">
        <v>1</v>
      </c>
      <c r="N302" s="212" t="s">
        <v>44</v>
      </c>
      <c r="O302" s="72"/>
      <c r="P302" s="213">
        <f>O302*H302</f>
        <v>0</v>
      </c>
      <c r="Q302" s="213">
        <v>0</v>
      </c>
      <c r="R302" s="213">
        <f>Q302*H302</f>
        <v>0</v>
      </c>
      <c r="S302" s="213">
        <v>6.3E-2</v>
      </c>
      <c r="T302" s="214">
        <f>S302*H302</f>
        <v>22.05</v>
      </c>
      <c r="U302" s="35"/>
      <c r="V302" s="35"/>
      <c r="W302" s="35"/>
      <c r="X302" s="35"/>
      <c r="Y302" s="35"/>
      <c r="Z302" s="35"/>
      <c r="AA302" s="35"/>
      <c r="AB302" s="35"/>
      <c r="AC302" s="35"/>
      <c r="AD302" s="35"/>
      <c r="AE302" s="35"/>
      <c r="AR302" s="215" t="s">
        <v>144</v>
      </c>
      <c r="AT302" s="215" t="s">
        <v>139</v>
      </c>
      <c r="AU302" s="215" t="s">
        <v>89</v>
      </c>
      <c r="AY302" s="18" t="s">
        <v>137</v>
      </c>
      <c r="BE302" s="216">
        <f>IF(N302="základní",J302,0)</f>
        <v>0</v>
      </c>
      <c r="BF302" s="216">
        <f>IF(N302="snížená",J302,0)</f>
        <v>0</v>
      </c>
      <c r="BG302" s="216">
        <f>IF(N302="zákl. přenesená",J302,0)</f>
        <v>0</v>
      </c>
      <c r="BH302" s="216">
        <f>IF(N302="sníž. přenesená",J302,0)</f>
        <v>0</v>
      </c>
      <c r="BI302" s="216">
        <f>IF(N302="nulová",J302,0)</f>
        <v>0</v>
      </c>
      <c r="BJ302" s="18" t="s">
        <v>87</v>
      </c>
      <c r="BK302" s="216">
        <f>ROUND(I302*H302,2)</f>
        <v>0</v>
      </c>
      <c r="BL302" s="18" t="s">
        <v>144</v>
      </c>
      <c r="BM302" s="215" t="s">
        <v>508</v>
      </c>
    </row>
    <row r="303" spans="1:65" s="15" customFormat="1" ht="11.25">
      <c r="B303" s="240"/>
      <c r="C303" s="241"/>
      <c r="D303" s="219" t="s">
        <v>145</v>
      </c>
      <c r="E303" s="242" t="s">
        <v>1</v>
      </c>
      <c r="F303" s="243" t="s">
        <v>509</v>
      </c>
      <c r="G303" s="241"/>
      <c r="H303" s="242" t="s">
        <v>1</v>
      </c>
      <c r="I303" s="244"/>
      <c r="J303" s="241"/>
      <c r="K303" s="241"/>
      <c r="L303" s="245"/>
      <c r="M303" s="246"/>
      <c r="N303" s="247"/>
      <c r="O303" s="247"/>
      <c r="P303" s="247"/>
      <c r="Q303" s="247"/>
      <c r="R303" s="247"/>
      <c r="S303" s="247"/>
      <c r="T303" s="248"/>
      <c r="AT303" s="249" t="s">
        <v>145</v>
      </c>
      <c r="AU303" s="249" t="s">
        <v>89</v>
      </c>
      <c r="AV303" s="15" t="s">
        <v>87</v>
      </c>
      <c r="AW303" s="15" t="s">
        <v>34</v>
      </c>
      <c r="AX303" s="15" t="s">
        <v>79</v>
      </c>
      <c r="AY303" s="249" t="s">
        <v>137</v>
      </c>
    </row>
    <row r="304" spans="1:65" s="13" customFormat="1" ht="11.25">
      <c r="B304" s="217"/>
      <c r="C304" s="218"/>
      <c r="D304" s="219" t="s">
        <v>145</v>
      </c>
      <c r="E304" s="220" t="s">
        <v>1</v>
      </c>
      <c r="F304" s="221" t="s">
        <v>510</v>
      </c>
      <c r="G304" s="218"/>
      <c r="H304" s="222">
        <v>350</v>
      </c>
      <c r="I304" s="223"/>
      <c r="J304" s="218"/>
      <c r="K304" s="218"/>
      <c r="L304" s="224"/>
      <c r="M304" s="225"/>
      <c r="N304" s="226"/>
      <c r="O304" s="226"/>
      <c r="P304" s="226"/>
      <c r="Q304" s="226"/>
      <c r="R304" s="226"/>
      <c r="S304" s="226"/>
      <c r="T304" s="227"/>
      <c r="AT304" s="228" t="s">
        <v>145</v>
      </c>
      <c r="AU304" s="228" t="s">
        <v>89</v>
      </c>
      <c r="AV304" s="13" t="s">
        <v>89</v>
      </c>
      <c r="AW304" s="13" t="s">
        <v>34</v>
      </c>
      <c r="AX304" s="13" t="s">
        <v>79</v>
      </c>
      <c r="AY304" s="228" t="s">
        <v>137</v>
      </c>
    </row>
    <row r="305" spans="1:65" s="14" customFormat="1" ht="11.25">
      <c r="B305" s="229"/>
      <c r="C305" s="230"/>
      <c r="D305" s="219" t="s">
        <v>145</v>
      </c>
      <c r="E305" s="231" t="s">
        <v>1</v>
      </c>
      <c r="F305" s="232" t="s">
        <v>147</v>
      </c>
      <c r="G305" s="230"/>
      <c r="H305" s="233">
        <v>350</v>
      </c>
      <c r="I305" s="234"/>
      <c r="J305" s="230"/>
      <c r="K305" s="230"/>
      <c r="L305" s="235"/>
      <c r="M305" s="236"/>
      <c r="N305" s="237"/>
      <c r="O305" s="237"/>
      <c r="P305" s="237"/>
      <c r="Q305" s="237"/>
      <c r="R305" s="237"/>
      <c r="S305" s="237"/>
      <c r="T305" s="238"/>
      <c r="AT305" s="239" t="s">
        <v>145</v>
      </c>
      <c r="AU305" s="239" t="s">
        <v>89</v>
      </c>
      <c r="AV305" s="14" t="s">
        <v>144</v>
      </c>
      <c r="AW305" s="14" t="s">
        <v>34</v>
      </c>
      <c r="AX305" s="14" t="s">
        <v>87</v>
      </c>
      <c r="AY305" s="239" t="s">
        <v>137</v>
      </c>
    </row>
    <row r="306" spans="1:65" s="12" customFormat="1" ht="22.9" customHeight="1">
      <c r="B306" s="188"/>
      <c r="C306" s="189"/>
      <c r="D306" s="190" t="s">
        <v>78</v>
      </c>
      <c r="E306" s="202" t="s">
        <v>511</v>
      </c>
      <c r="F306" s="202" t="s">
        <v>512</v>
      </c>
      <c r="G306" s="189"/>
      <c r="H306" s="189"/>
      <c r="I306" s="192"/>
      <c r="J306" s="203">
        <f>BK306</f>
        <v>0</v>
      </c>
      <c r="K306" s="189"/>
      <c r="L306" s="194"/>
      <c r="M306" s="195"/>
      <c r="N306" s="196"/>
      <c r="O306" s="196"/>
      <c r="P306" s="197">
        <f>P307</f>
        <v>0</v>
      </c>
      <c r="Q306" s="196"/>
      <c r="R306" s="197">
        <f>R307</f>
        <v>0</v>
      </c>
      <c r="S306" s="196"/>
      <c r="T306" s="198">
        <f>T307</f>
        <v>0</v>
      </c>
      <c r="AR306" s="199" t="s">
        <v>87</v>
      </c>
      <c r="AT306" s="200" t="s">
        <v>78</v>
      </c>
      <c r="AU306" s="200" t="s">
        <v>87</v>
      </c>
      <c r="AY306" s="199" t="s">
        <v>137</v>
      </c>
      <c r="BK306" s="201">
        <f>BK307</f>
        <v>0</v>
      </c>
    </row>
    <row r="307" spans="1:65" s="2" customFormat="1" ht="24" customHeight="1">
      <c r="A307" s="35"/>
      <c r="B307" s="36"/>
      <c r="C307" s="204" t="s">
        <v>513</v>
      </c>
      <c r="D307" s="204" t="s">
        <v>139</v>
      </c>
      <c r="E307" s="205" t="s">
        <v>514</v>
      </c>
      <c r="F307" s="206" t="s">
        <v>515</v>
      </c>
      <c r="G307" s="207" t="s">
        <v>223</v>
      </c>
      <c r="H307" s="208">
        <v>806.56600000000003</v>
      </c>
      <c r="I307" s="209"/>
      <c r="J307" s="210">
        <f>ROUND(I307*H307,2)</f>
        <v>0</v>
      </c>
      <c r="K307" s="206" t="s">
        <v>143</v>
      </c>
      <c r="L307" s="40"/>
      <c r="M307" s="211" t="s">
        <v>1</v>
      </c>
      <c r="N307" s="212" t="s">
        <v>44</v>
      </c>
      <c r="O307" s="72"/>
      <c r="P307" s="213">
        <f>O307*H307</f>
        <v>0</v>
      </c>
      <c r="Q307" s="213">
        <v>0</v>
      </c>
      <c r="R307" s="213">
        <f>Q307*H307</f>
        <v>0</v>
      </c>
      <c r="S307" s="213">
        <v>0</v>
      </c>
      <c r="T307" s="214">
        <f>S307*H307</f>
        <v>0</v>
      </c>
      <c r="U307" s="35"/>
      <c r="V307" s="35"/>
      <c r="W307" s="35"/>
      <c r="X307" s="35"/>
      <c r="Y307" s="35"/>
      <c r="Z307" s="35"/>
      <c r="AA307" s="35"/>
      <c r="AB307" s="35"/>
      <c r="AC307" s="35"/>
      <c r="AD307" s="35"/>
      <c r="AE307" s="35"/>
      <c r="AR307" s="215" t="s">
        <v>144</v>
      </c>
      <c r="AT307" s="215" t="s">
        <v>139</v>
      </c>
      <c r="AU307" s="215" t="s">
        <v>89</v>
      </c>
      <c r="AY307" s="18" t="s">
        <v>137</v>
      </c>
      <c r="BE307" s="216">
        <f>IF(N307="základní",J307,0)</f>
        <v>0</v>
      </c>
      <c r="BF307" s="216">
        <f>IF(N307="snížená",J307,0)</f>
        <v>0</v>
      </c>
      <c r="BG307" s="216">
        <f>IF(N307="zákl. přenesená",J307,0)</f>
        <v>0</v>
      </c>
      <c r="BH307" s="216">
        <f>IF(N307="sníž. přenesená",J307,0)</f>
        <v>0</v>
      </c>
      <c r="BI307" s="216">
        <f>IF(N307="nulová",J307,0)</f>
        <v>0</v>
      </c>
      <c r="BJ307" s="18" t="s">
        <v>87</v>
      </c>
      <c r="BK307" s="216">
        <f>ROUND(I307*H307,2)</f>
        <v>0</v>
      </c>
      <c r="BL307" s="18" t="s">
        <v>144</v>
      </c>
      <c r="BM307" s="215" t="s">
        <v>516</v>
      </c>
    </row>
    <row r="308" spans="1:65" s="12" customFormat="1" ht="25.9" customHeight="1">
      <c r="B308" s="188"/>
      <c r="C308" s="189"/>
      <c r="D308" s="190" t="s">
        <v>78</v>
      </c>
      <c r="E308" s="191" t="s">
        <v>102</v>
      </c>
      <c r="F308" s="191" t="s">
        <v>103</v>
      </c>
      <c r="G308" s="189"/>
      <c r="H308" s="189"/>
      <c r="I308" s="192"/>
      <c r="J308" s="193">
        <f>BK308</f>
        <v>0</v>
      </c>
      <c r="K308" s="189"/>
      <c r="L308" s="194"/>
      <c r="M308" s="195"/>
      <c r="N308" s="196"/>
      <c r="O308" s="196"/>
      <c r="P308" s="197">
        <f>SUM(P309:P318)</f>
        <v>0</v>
      </c>
      <c r="Q308" s="196"/>
      <c r="R308" s="197">
        <f>SUM(R309:R318)</f>
        <v>0</v>
      </c>
      <c r="S308" s="196"/>
      <c r="T308" s="198">
        <f>SUM(T309:T318)</f>
        <v>0</v>
      </c>
      <c r="AR308" s="199" t="s">
        <v>160</v>
      </c>
      <c r="AT308" s="200" t="s">
        <v>78</v>
      </c>
      <c r="AU308" s="200" t="s">
        <v>79</v>
      </c>
      <c r="AY308" s="199" t="s">
        <v>137</v>
      </c>
      <c r="BK308" s="201">
        <f>SUM(BK309:BK318)</f>
        <v>0</v>
      </c>
    </row>
    <row r="309" spans="1:65" s="2" customFormat="1" ht="16.5" customHeight="1">
      <c r="A309" s="35"/>
      <c r="B309" s="36"/>
      <c r="C309" s="204" t="s">
        <v>341</v>
      </c>
      <c r="D309" s="204" t="s">
        <v>139</v>
      </c>
      <c r="E309" s="205" t="s">
        <v>517</v>
      </c>
      <c r="F309" s="206" t="s">
        <v>518</v>
      </c>
      <c r="G309" s="207" t="s">
        <v>519</v>
      </c>
      <c r="H309" s="208">
        <v>1</v>
      </c>
      <c r="I309" s="209"/>
      <c r="J309" s="210">
        <f t="shared" ref="J309:J318" si="20">ROUND(I309*H309,2)</f>
        <v>0</v>
      </c>
      <c r="K309" s="206" t="s">
        <v>1</v>
      </c>
      <c r="L309" s="40"/>
      <c r="M309" s="211" t="s">
        <v>1</v>
      </c>
      <c r="N309" s="212" t="s">
        <v>44</v>
      </c>
      <c r="O309" s="72"/>
      <c r="P309" s="213">
        <f t="shared" ref="P309:P318" si="21">O309*H309</f>
        <v>0</v>
      </c>
      <c r="Q309" s="213">
        <v>0</v>
      </c>
      <c r="R309" s="213">
        <f t="shared" ref="R309:R318" si="22">Q309*H309</f>
        <v>0</v>
      </c>
      <c r="S309" s="213">
        <v>0</v>
      </c>
      <c r="T309" s="214">
        <f t="shared" ref="T309:T318" si="23">S309*H309</f>
        <v>0</v>
      </c>
      <c r="U309" s="35"/>
      <c r="V309" s="35"/>
      <c r="W309" s="35"/>
      <c r="X309" s="35"/>
      <c r="Y309" s="35"/>
      <c r="Z309" s="35"/>
      <c r="AA309" s="35"/>
      <c r="AB309" s="35"/>
      <c r="AC309" s="35"/>
      <c r="AD309" s="35"/>
      <c r="AE309" s="35"/>
      <c r="AR309" s="215" t="s">
        <v>144</v>
      </c>
      <c r="AT309" s="215" t="s">
        <v>139</v>
      </c>
      <c r="AU309" s="215" t="s">
        <v>87</v>
      </c>
      <c r="AY309" s="18" t="s">
        <v>137</v>
      </c>
      <c r="BE309" s="216">
        <f t="shared" ref="BE309:BE318" si="24">IF(N309="základní",J309,0)</f>
        <v>0</v>
      </c>
      <c r="BF309" s="216">
        <f t="shared" ref="BF309:BF318" si="25">IF(N309="snížená",J309,0)</f>
        <v>0</v>
      </c>
      <c r="BG309" s="216">
        <f t="shared" ref="BG309:BG318" si="26">IF(N309="zákl. přenesená",J309,0)</f>
        <v>0</v>
      </c>
      <c r="BH309" s="216">
        <f t="shared" ref="BH309:BH318" si="27">IF(N309="sníž. přenesená",J309,0)</f>
        <v>0</v>
      </c>
      <c r="BI309" s="216">
        <f t="shared" ref="BI309:BI318" si="28">IF(N309="nulová",J309,0)</f>
        <v>0</v>
      </c>
      <c r="BJ309" s="18" t="s">
        <v>87</v>
      </c>
      <c r="BK309" s="216">
        <f t="shared" ref="BK309:BK318" si="29">ROUND(I309*H309,2)</f>
        <v>0</v>
      </c>
      <c r="BL309" s="18" t="s">
        <v>144</v>
      </c>
      <c r="BM309" s="215" t="s">
        <v>520</v>
      </c>
    </row>
    <row r="310" spans="1:65" s="2" customFormat="1" ht="24" customHeight="1">
      <c r="A310" s="35"/>
      <c r="B310" s="36"/>
      <c r="C310" s="204" t="s">
        <v>521</v>
      </c>
      <c r="D310" s="204" t="s">
        <v>139</v>
      </c>
      <c r="E310" s="205" t="s">
        <v>522</v>
      </c>
      <c r="F310" s="206" t="s">
        <v>523</v>
      </c>
      <c r="G310" s="207" t="s">
        <v>519</v>
      </c>
      <c r="H310" s="208">
        <v>1</v>
      </c>
      <c r="I310" s="209"/>
      <c r="J310" s="210">
        <f t="shared" si="20"/>
        <v>0</v>
      </c>
      <c r="K310" s="206" t="s">
        <v>1</v>
      </c>
      <c r="L310" s="40"/>
      <c r="M310" s="211" t="s">
        <v>1</v>
      </c>
      <c r="N310" s="212" t="s">
        <v>44</v>
      </c>
      <c r="O310" s="72"/>
      <c r="P310" s="213">
        <f t="shared" si="21"/>
        <v>0</v>
      </c>
      <c r="Q310" s="213">
        <v>0</v>
      </c>
      <c r="R310" s="213">
        <f t="shared" si="22"/>
        <v>0</v>
      </c>
      <c r="S310" s="213">
        <v>0</v>
      </c>
      <c r="T310" s="214">
        <f t="shared" si="23"/>
        <v>0</v>
      </c>
      <c r="U310" s="35"/>
      <c r="V310" s="35"/>
      <c r="W310" s="35"/>
      <c r="X310" s="35"/>
      <c r="Y310" s="35"/>
      <c r="Z310" s="35"/>
      <c r="AA310" s="35"/>
      <c r="AB310" s="35"/>
      <c r="AC310" s="35"/>
      <c r="AD310" s="35"/>
      <c r="AE310" s="35"/>
      <c r="AR310" s="215" t="s">
        <v>144</v>
      </c>
      <c r="AT310" s="215" t="s">
        <v>139</v>
      </c>
      <c r="AU310" s="215" t="s">
        <v>87</v>
      </c>
      <c r="AY310" s="18" t="s">
        <v>137</v>
      </c>
      <c r="BE310" s="216">
        <f t="shared" si="24"/>
        <v>0</v>
      </c>
      <c r="BF310" s="216">
        <f t="shared" si="25"/>
        <v>0</v>
      </c>
      <c r="BG310" s="216">
        <f t="shared" si="26"/>
        <v>0</v>
      </c>
      <c r="BH310" s="216">
        <f t="shared" si="27"/>
        <v>0</v>
      </c>
      <c r="BI310" s="216">
        <f t="shared" si="28"/>
        <v>0</v>
      </c>
      <c r="BJ310" s="18" t="s">
        <v>87</v>
      </c>
      <c r="BK310" s="216">
        <f t="shared" si="29"/>
        <v>0</v>
      </c>
      <c r="BL310" s="18" t="s">
        <v>144</v>
      </c>
      <c r="BM310" s="215" t="s">
        <v>524</v>
      </c>
    </row>
    <row r="311" spans="1:65" s="2" customFormat="1" ht="16.5" customHeight="1">
      <c r="A311" s="35"/>
      <c r="B311" s="36"/>
      <c r="C311" s="204" t="s">
        <v>345</v>
      </c>
      <c r="D311" s="204" t="s">
        <v>139</v>
      </c>
      <c r="E311" s="205" t="s">
        <v>525</v>
      </c>
      <c r="F311" s="206" t="s">
        <v>526</v>
      </c>
      <c r="G311" s="207" t="s">
        <v>519</v>
      </c>
      <c r="H311" s="208">
        <v>1</v>
      </c>
      <c r="I311" s="209"/>
      <c r="J311" s="210">
        <f t="shared" si="20"/>
        <v>0</v>
      </c>
      <c r="K311" s="206" t="s">
        <v>1</v>
      </c>
      <c r="L311" s="40"/>
      <c r="M311" s="211" t="s">
        <v>1</v>
      </c>
      <c r="N311" s="212" t="s">
        <v>44</v>
      </c>
      <c r="O311" s="72"/>
      <c r="P311" s="213">
        <f t="shared" si="21"/>
        <v>0</v>
      </c>
      <c r="Q311" s="213">
        <v>0</v>
      </c>
      <c r="R311" s="213">
        <f t="shared" si="22"/>
        <v>0</v>
      </c>
      <c r="S311" s="213">
        <v>0</v>
      </c>
      <c r="T311" s="214">
        <f t="shared" si="23"/>
        <v>0</v>
      </c>
      <c r="U311" s="35"/>
      <c r="V311" s="35"/>
      <c r="W311" s="35"/>
      <c r="X311" s="35"/>
      <c r="Y311" s="35"/>
      <c r="Z311" s="35"/>
      <c r="AA311" s="35"/>
      <c r="AB311" s="35"/>
      <c r="AC311" s="35"/>
      <c r="AD311" s="35"/>
      <c r="AE311" s="35"/>
      <c r="AR311" s="215" t="s">
        <v>144</v>
      </c>
      <c r="AT311" s="215" t="s">
        <v>139</v>
      </c>
      <c r="AU311" s="215" t="s">
        <v>87</v>
      </c>
      <c r="AY311" s="18" t="s">
        <v>137</v>
      </c>
      <c r="BE311" s="216">
        <f t="shared" si="24"/>
        <v>0</v>
      </c>
      <c r="BF311" s="216">
        <f t="shared" si="25"/>
        <v>0</v>
      </c>
      <c r="BG311" s="216">
        <f t="shared" si="26"/>
        <v>0</v>
      </c>
      <c r="BH311" s="216">
        <f t="shared" si="27"/>
        <v>0</v>
      </c>
      <c r="BI311" s="216">
        <f t="shared" si="28"/>
        <v>0</v>
      </c>
      <c r="BJ311" s="18" t="s">
        <v>87</v>
      </c>
      <c r="BK311" s="216">
        <f t="shared" si="29"/>
        <v>0</v>
      </c>
      <c r="BL311" s="18" t="s">
        <v>144</v>
      </c>
      <c r="BM311" s="215" t="s">
        <v>527</v>
      </c>
    </row>
    <row r="312" spans="1:65" s="2" customFormat="1" ht="16.5" customHeight="1">
      <c r="A312" s="35"/>
      <c r="B312" s="36"/>
      <c r="C312" s="204" t="s">
        <v>528</v>
      </c>
      <c r="D312" s="204" t="s">
        <v>139</v>
      </c>
      <c r="E312" s="205" t="s">
        <v>529</v>
      </c>
      <c r="F312" s="206" t="s">
        <v>530</v>
      </c>
      <c r="G312" s="207" t="s">
        <v>519</v>
      </c>
      <c r="H312" s="208">
        <v>1</v>
      </c>
      <c r="I312" s="209"/>
      <c r="J312" s="210">
        <f t="shared" si="20"/>
        <v>0</v>
      </c>
      <c r="K312" s="206" t="s">
        <v>1</v>
      </c>
      <c r="L312" s="40"/>
      <c r="M312" s="211" t="s">
        <v>1</v>
      </c>
      <c r="N312" s="212" t="s">
        <v>44</v>
      </c>
      <c r="O312" s="72"/>
      <c r="P312" s="213">
        <f t="shared" si="21"/>
        <v>0</v>
      </c>
      <c r="Q312" s="213">
        <v>0</v>
      </c>
      <c r="R312" s="213">
        <f t="shared" si="22"/>
        <v>0</v>
      </c>
      <c r="S312" s="213">
        <v>0</v>
      </c>
      <c r="T312" s="214">
        <f t="shared" si="23"/>
        <v>0</v>
      </c>
      <c r="U312" s="35"/>
      <c r="V312" s="35"/>
      <c r="W312" s="35"/>
      <c r="X312" s="35"/>
      <c r="Y312" s="35"/>
      <c r="Z312" s="35"/>
      <c r="AA312" s="35"/>
      <c r="AB312" s="35"/>
      <c r="AC312" s="35"/>
      <c r="AD312" s="35"/>
      <c r="AE312" s="35"/>
      <c r="AR312" s="215" t="s">
        <v>144</v>
      </c>
      <c r="AT312" s="215" t="s">
        <v>139</v>
      </c>
      <c r="AU312" s="215" t="s">
        <v>87</v>
      </c>
      <c r="AY312" s="18" t="s">
        <v>137</v>
      </c>
      <c r="BE312" s="216">
        <f t="shared" si="24"/>
        <v>0</v>
      </c>
      <c r="BF312" s="216">
        <f t="shared" si="25"/>
        <v>0</v>
      </c>
      <c r="BG312" s="216">
        <f t="shared" si="26"/>
        <v>0</v>
      </c>
      <c r="BH312" s="216">
        <f t="shared" si="27"/>
        <v>0</v>
      </c>
      <c r="BI312" s="216">
        <f t="shared" si="28"/>
        <v>0</v>
      </c>
      <c r="BJ312" s="18" t="s">
        <v>87</v>
      </c>
      <c r="BK312" s="216">
        <f t="shared" si="29"/>
        <v>0</v>
      </c>
      <c r="BL312" s="18" t="s">
        <v>144</v>
      </c>
      <c r="BM312" s="215" t="s">
        <v>531</v>
      </c>
    </row>
    <row r="313" spans="1:65" s="2" customFormat="1" ht="16.5" customHeight="1">
      <c r="A313" s="35"/>
      <c r="B313" s="36"/>
      <c r="C313" s="204" t="s">
        <v>348</v>
      </c>
      <c r="D313" s="204" t="s">
        <v>139</v>
      </c>
      <c r="E313" s="205" t="s">
        <v>532</v>
      </c>
      <c r="F313" s="206" t="s">
        <v>533</v>
      </c>
      <c r="G313" s="207" t="s">
        <v>519</v>
      </c>
      <c r="H313" s="208">
        <v>1</v>
      </c>
      <c r="I313" s="209"/>
      <c r="J313" s="210">
        <f t="shared" si="20"/>
        <v>0</v>
      </c>
      <c r="K313" s="206" t="s">
        <v>1</v>
      </c>
      <c r="L313" s="40"/>
      <c r="M313" s="211" t="s">
        <v>1</v>
      </c>
      <c r="N313" s="212" t="s">
        <v>44</v>
      </c>
      <c r="O313" s="72"/>
      <c r="P313" s="213">
        <f t="shared" si="21"/>
        <v>0</v>
      </c>
      <c r="Q313" s="213">
        <v>0</v>
      </c>
      <c r="R313" s="213">
        <f t="shared" si="22"/>
        <v>0</v>
      </c>
      <c r="S313" s="213">
        <v>0</v>
      </c>
      <c r="T313" s="214">
        <f t="shared" si="23"/>
        <v>0</v>
      </c>
      <c r="U313" s="35"/>
      <c r="V313" s="35"/>
      <c r="W313" s="35"/>
      <c r="X313" s="35"/>
      <c r="Y313" s="35"/>
      <c r="Z313" s="35"/>
      <c r="AA313" s="35"/>
      <c r="AB313" s="35"/>
      <c r="AC313" s="35"/>
      <c r="AD313" s="35"/>
      <c r="AE313" s="35"/>
      <c r="AR313" s="215" t="s">
        <v>144</v>
      </c>
      <c r="AT313" s="215" t="s">
        <v>139</v>
      </c>
      <c r="AU313" s="215" t="s">
        <v>87</v>
      </c>
      <c r="AY313" s="18" t="s">
        <v>137</v>
      </c>
      <c r="BE313" s="216">
        <f t="shared" si="24"/>
        <v>0</v>
      </c>
      <c r="BF313" s="216">
        <f t="shared" si="25"/>
        <v>0</v>
      </c>
      <c r="BG313" s="216">
        <f t="shared" si="26"/>
        <v>0</v>
      </c>
      <c r="BH313" s="216">
        <f t="shared" si="27"/>
        <v>0</v>
      </c>
      <c r="BI313" s="216">
        <f t="shared" si="28"/>
        <v>0</v>
      </c>
      <c r="BJ313" s="18" t="s">
        <v>87</v>
      </c>
      <c r="BK313" s="216">
        <f t="shared" si="29"/>
        <v>0</v>
      </c>
      <c r="BL313" s="18" t="s">
        <v>144</v>
      </c>
      <c r="BM313" s="215" t="s">
        <v>534</v>
      </c>
    </row>
    <row r="314" spans="1:65" s="2" customFormat="1" ht="16.5" customHeight="1">
      <c r="A314" s="35"/>
      <c r="B314" s="36"/>
      <c r="C314" s="204" t="s">
        <v>535</v>
      </c>
      <c r="D314" s="204" t="s">
        <v>139</v>
      </c>
      <c r="E314" s="205" t="s">
        <v>536</v>
      </c>
      <c r="F314" s="206" t="s">
        <v>537</v>
      </c>
      <c r="G314" s="207" t="s">
        <v>519</v>
      </c>
      <c r="H314" s="208">
        <v>1</v>
      </c>
      <c r="I314" s="209"/>
      <c r="J314" s="210">
        <f t="shared" si="20"/>
        <v>0</v>
      </c>
      <c r="K314" s="206" t="s">
        <v>1</v>
      </c>
      <c r="L314" s="40"/>
      <c r="M314" s="211" t="s">
        <v>1</v>
      </c>
      <c r="N314" s="212" t="s">
        <v>44</v>
      </c>
      <c r="O314" s="72"/>
      <c r="P314" s="213">
        <f t="shared" si="21"/>
        <v>0</v>
      </c>
      <c r="Q314" s="213">
        <v>0</v>
      </c>
      <c r="R314" s="213">
        <f t="shared" si="22"/>
        <v>0</v>
      </c>
      <c r="S314" s="213">
        <v>0</v>
      </c>
      <c r="T314" s="214">
        <f t="shared" si="23"/>
        <v>0</v>
      </c>
      <c r="U314" s="35"/>
      <c r="V314" s="35"/>
      <c r="W314" s="35"/>
      <c r="X314" s="35"/>
      <c r="Y314" s="35"/>
      <c r="Z314" s="35"/>
      <c r="AA314" s="35"/>
      <c r="AB314" s="35"/>
      <c r="AC314" s="35"/>
      <c r="AD314" s="35"/>
      <c r="AE314" s="35"/>
      <c r="AR314" s="215" t="s">
        <v>144</v>
      </c>
      <c r="AT314" s="215" t="s">
        <v>139</v>
      </c>
      <c r="AU314" s="215" t="s">
        <v>87</v>
      </c>
      <c r="AY314" s="18" t="s">
        <v>137</v>
      </c>
      <c r="BE314" s="216">
        <f t="shared" si="24"/>
        <v>0</v>
      </c>
      <c r="BF314" s="216">
        <f t="shared" si="25"/>
        <v>0</v>
      </c>
      <c r="BG314" s="216">
        <f t="shared" si="26"/>
        <v>0</v>
      </c>
      <c r="BH314" s="216">
        <f t="shared" si="27"/>
        <v>0</v>
      </c>
      <c r="BI314" s="216">
        <f t="shared" si="28"/>
        <v>0</v>
      </c>
      <c r="BJ314" s="18" t="s">
        <v>87</v>
      </c>
      <c r="BK314" s="216">
        <f t="shared" si="29"/>
        <v>0</v>
      </c>
      <c r="BL314" s="18" t="s">
        <v>144</v>
      </c>
      <c r="BM314" s="215" t="s">
        <v>538</v>
      </c>
    </row>
    <row r="315" spans="1:65" s="2" customFormat="1" ht="16.5" customHeight="1">
      <c r="A315" s="35"/>
      <c r="B315" s="36"/>
      <c r="C315" s="204" t="s">
        <v>352</v>
      </c>
      <c r="D315" s="204" t="s">
        <v>139</v>
      </c>
      <c r="E315" s="205" t="s">
        <v>539</v>
      </c>
      <c r="F315" s="206" t="s">
        <v>540</v>
      </c>
      <c r="G315" s="207" t="s">
        <v>519</v>
      </c>
      <c r="H315" s="208">
        <v>1</v>
      </c>
      <c r="I315" s="209"/>
      <c r="J315" s="210">
        <f t="shared" si="20"/>
        <v>0</v>
      </c>
      <c r="K315" s="206" t="s">
        <v>1</v>
      </c>
      <c r="L315" s="40"/>
      <c r="M315" s="211" t="s">
        <v>1</v>
      </c>
      <c r="N315" s="212" t="s">
        <v>44</v>
      </c>
      <c r="O315" s="72"/>
      <c r="P315" s="213">
        <f t="shared" si="21"/>
        <v>0</v>
      </c>
      <c r="Q315" s="213">
        <v>0</v>
      </c>
      <c r="R315" s="213">
        <f t="shared" si="22"/>
        <v>0</v>
      </c>
      <c r="S315" s="213">
        <v>0</v>
      </c>
      <c r="T315" s="214">
        <f t="shared" si="23"/>
        <v>0</v>
      </c>
      <c r="U315" s="35"/>
      <c r="V315" s="35"/>
      <c r="W315" s="35"/>
      <c r="X315" s="35"/>
      <c r="Y315" s="35"/>
      <c r="Z315" s="35"/>
      <c r="AA315" s="35"/>
      <c r="AB315" s="35"/>
      <c r="AC315" s="35"/>
      <c r="AD315" s="35"/>
      <c r="AE315" s="35"/>
      <c r="AR315" s="215" t="s">
        <v>144</v>
      </c>
      <c r="AT315" s="215" t="s">
        <v>139</v>
      </c>
      <c r="AU315" s="215" t="s">
        <v>87</v>
      </c>
      <c r="AY315" s="18" t="s">
        <v>137</v>
      </c>
      <c r="BE315" s="216">
        <f t="shared" si="24"/>
        <v>0</v>
      </c>
      <c r="BF315" s="216">
        <f t="shared" si="25"/>
        <v>0</v>
      </c>
      <c r="BG315" s="216">
        <f t="shared" si="26"/>
        <v>0</v>
      </c>
      <c r="BH315" s="216">
        <f t="shared" si="27"/>
        <v>0</v>
      </c>
      <c r="BI315" s="216">
        <f t="shared" si="28"/>
        <v>0</v>
      </c>
      <c r="BJ315" s="18" t="s">
        <v>87</v>
      </c>
      <c r="BK315" s="216">
        <f t="shared" si="29"/>
        <v>0</v>
      </c>
      <c r="BL315" s="18" t="s">
        <v>144</v>
      </c>
      <c r="BM315" s="215" t="s">
        <v>541</v>
      </c>
    </row>
    <row r="316" spans="1:65" s="2" customFormat="1" ht="16.5" customHeight="1">
      <c r="A316" s="35"/>
      <c r="B316" s="36"/>
      <c r="C316" s="204" t="s">
        <v>542</v>
      </c>
      <c r="D316" s="204" t="s">
        <v>139</v>
      </c>
      <c r="E316" s="205" t="s">
        <v>543</v>
      </c>
      <c r="F316" s="206" t="s">
        <v>544</v>
      </c>
      <c r="G316" s="207" t="s">
        <v>519</v>
      </c>
      <c r="H316" s="208">
        <v>1</v>
      </c>
      <c r="I316" s="209"/>
      <c r="J316" s="210">
        <f t="shared" si="20"/>
        <v>0</v>
      </c>
      <c r="K316" s="206" t="s">
        <v>1</v>
      </c>
      <c r="L316" s="40"/>
      <c r="M316" s="211" t="s">
        <v>1</v>
      </c>
      <c r="N316" s="212" t="s">
        <v>44</v>
      </c>
      <c r="O316" s="72"/>
      <c r="P316" s="213">
        <f t="shared" si="21"/>
        <v>0</v>
      </c>
      <c r="Q316" s="213">
        <v>0</v>
      </c>
      <c r="R316" s="213">
        <f t="shared" si="22"/>
        <v>0</v>
      </c>
      <c r="S316" s="213">
        <v>0</v>
      </c>
      <c r="T316" s="214">
        <f t="shared" si="23"/>
        <v>0</v>
      </c>
      <c r="U316" s="35"/>
      <c r="V316" s="35"/>
      <c r="W316" s="35"/>
      <c r="X316" s="35"/>
      <c r="Y316" s="35"/>
      <c r="Z316" s="35"/>
      <c r="AA316" s="35"/>
      <c r="AB316" s="35"/>
      <c r="AC316" s="35"/>
      <c r="AD316" s="35"/>
      <c r="AE316" s="35"/>
      <c r="AR316" s="215" t="s">
        <v>144</v>
      </c>
      <c r="AT316" s="215" t="s">
        <v>139</v>
      </c>
      <c r="AU316" s="215" t="s">
        <v>87</v>
      </c>
      <c r="AY316" s="18" t="s">
        <v>137</v>
      </c>
      <c r="BE316" s="216">
        <f t="shared" si="24"/>
        <v>0</v>
      </c>
      <c r="BF316" s="216">
        <f t="shared" si="25"/>
        <v>0</v>
      </c>
      <c r="BG316" s="216">
        <f t="shared" si="26"/>
        <v>0</v>
      </c>
      <c r="BH316" s="216">
        <f t="shared" si="27"/>
        <v>0</v>
      </c>
      <c r="BI316" s="216">
        <f t="shared" si="28"/>
        <v>0</v>
      </c>
      <c r="BJ316" s="18" t="s">
        <v>87</v>
      </c>
      <c r="BK316" s="216">
        <f t="shared" si="29"/>
        <v>0</v>
      </c>
      <c r="BL316" s="18" t="s">
        <v>144</v>
      </c>
      <c r="BM316" s="215" t="s">
        <v>545</v>
      </c>
    </row>
    <row r="317" spans="1:65" s="2" customFormat="1" ht="16.5" customHeight="1">
      <c r="A317" s="35"/>
      <c r="B317" s="36"/>
      <c r="C317" s="204" t="s">
        <v>355</v>
      </c>
      <c r="D317" s="204" t="s">
        <v>139</v>
      </c>
      <c r="E317" s="205" t="s">
        <v>546</v>
      </c>
      <c r="F317" s="206" t="s">
        <v>547</v>
      </c>
      <c r="G317" s="207" t="s">
        <v>519</v>
      </c>
      <c r="H317" s="208">
        <v>1</v>
      </c>
      <c r="I317" s="209"/>
      <c r="J317" s="210">
        <f t="shared" si="20"/>
        <v>0</v>
      </c>
      <c r="K317" s="206" t="s">
        <v>1</v>
      </c>
      <c r="L317" s="40"/>
      <c r="M317" s="211" t="s">
        <v>1</v>
      </c>
      <c r="N317" s="212" t="s">
        <v>44</v>
      </c>
      <c r="O317" s="72"/>
      <c r="P317" s="213">
        <f t="shared" si="21"/>
        <v>0</v>
      </c>
      <c r="Q317" s="213">
        <v>0</v>
      </c>
      <c r="R317" s="213">
        <f t="shared" si="22"/>
        <v>0</v>
      </c>
      <c r="S317" s="213">
        <v>0</v>
      </c>
      <c r="T317" s="214">
        <f t="shared" si="23"/>
        <v>0</v>
      </c>
      <c r="U317" s="35"/>
      <c r="V317" s="35"/>
      <c r="W317" s="35"/>
      <c r="X317" s="35"/>
      <c r="Y317" s="35"/>
      <c r="Z317" s="35"/>
      <c r="AA317" s="35"/>
      <c r="AB317" s="35"/>
      <c r="AC317" s="35"/>
      <c r="AD317" s="35"/>
      <c r="AE317" s="35"/>
      <c r="AR317" s="215" t="s">
        <v>144</v>
      </c>
      <c r="AT317" s="215" t="s">
        <v>139</v>
      </c>
      <c r="AU317" s="215" t="s">
        <v>87</v>
      </c>
      <c r="AY317" s="18" t="s">
        <v>137</v>
      </c>
      <c r="BE317" s="216">
        <f t="shared" si="24"/>
        <v>0</v>
      </c>
      <c r="BF317" s="216">
        <f t="shared" si="25"/>
        <v>0</v>
      </c>
      <c r="BG317" s="216">
        <f t="shared" si="26"/>
        <v>0</v>
      </c>
      <c r="BH317" s="216">
        <f t="shared" si="27"/>
        <v>0</v>
      </c>
      <c r="BI317" s="216">
        <f t="shared" si="28"/>
        <v>0</v>
      </c>
      <c r="BJ317" s="18" t="s">
        <v>87</v>
      </c>
      <c r="BK317" s="216">
        <f t="shared" si="29"/>
        <v>0</v>
      </c>
      <c r="BL317" s="18" t="s">
        <v>144</v>
      </c>
      <c r="BM317" s="215" t="s">
        <v>548</v>
      </c>
    </row>
    <row r="318" spans="1:65" s="2" customFormat="1" ht="24" customHeight="1">
      <c r="A318" s="35"/>
      <c r="B318" s="36"/>
      <c r="C318" s="204" t="s">
        <v>549</v>
      </c>
      <c r="D318" s="204" t="s">
        <v>139</v>
      </c>
      <c r="E318" s="205" t="s">
        <v>550</v>
      </c>
      <c r="F318" s="206" t="s">
        <v>551</v>
      </c>
      <c r="G318" s="207" t="s">
        <v>552</v>
      </c>
      <c r="H318" s="208">
        <v>1</v>
      </c>
      <c r="I318" s="209"/>
      <c r="J318" s="210">
        <f t="shared" si="20"/>
        <v>0</v>
      </c>
      <c r="K318" s="206" t="s">
        <v>1</v>
      </c>
      <c r="L318" s="40"/>
      <c r="M318" s="260" t="s">
        <v>1</v>
      </c>
      <c r="N318" s="261" t="s">
        <v>44</v>
      </c>
      <c r="O318" s="262"/>
      <c r="P318" s="263">
        <f t="shared" si="21"/>
        <v>0</v>
      </c>
      <c r="Q318" s="263">
        <v>0</v>
      </c>
      <c r="R318" s="263">
        <f t="shared" si="22"/>
        <v>0</v>
      </c>
      <c r="S318" s="263">
        <v>0</v>
      </c>
      <c r="T318" s="264">
        <f t="shared" si="23"/>
        <v>0</v>
      </c>
      <c r="U318" s="35"/>
      <c r="V318" s="35"/>
      <c r="W318" s="35"/>
      <c r="X318" s="35"/>
      <c r="Y318" s="35"/>
      <c r="Z318" s="35"/>
      <c r="AA318" s="35"/>
      <c r="AB318" s="35"/>
      <c r="AC318" s="35"/>
      <c r="AD318" s="35"/>
      <c r="AE318" s="35"/>
      <c r="AR318" s="215" t="s">
        <v>144</v>
      </c>
      <c r="AT318" s="215" t="s">
        <v>139</v>
      </c>
      <c r="AU318" s="215" t="s">
        <v>87</v>
      </c>
      <c r="AY318" s="18" t="s">
        <v>137</v>
      </c>
      <c r="BE318" s="216">
        <f t="shared" si="24"/>
        <v>0</v>
      </c>
      <c r="BF318" s="216">
        <f t="shared" si="25"/>
        <v>0</v>
      </c>
      <c r="BG318" s="216">
        <f t="shared" si="26"/>
        <v>0</v>
      </c>
      <c r="BH318" s="216">
        <f t="shared" si="27"/>
        <v>0</v>
      </c>
      <c r="BI318" s="216">
        <f t="shared" si="28"/>
        <v>0</v>
      </c>
      <c r="BJ318" s="18" t="s">
        <v>87</v>
      </c>
      <c r="BK318" s="216">
        <f t="shared" si="29"/>
        <v>0</v>
      </c>
      <c r="BL318" s="18" t="s">
        <v>144</v>
      </c>
      <c r="BM318" s="215" t="s">
        <v>553</v>
      </c>
    </row>
    <row r="319" spans="1:65" s="2" customFormat="1" ht="6.95" customHeight="1">
      <c r="A319" s="35"/>
      <c r="B319" s="55"/>
      <c r="C319" s="56"/>
      <c r="D319" s="56"/>
      <c r="E319" s="56"/>
      <c r="F319" s="56"/>
      <c r="G319" s="56"/>
      <c r="H319" s="56"/>
      <c r="I319" s="153"/>
      <c r="J319" s="56"/>
      <c r="K319" s="56"/>
      <c r="L319" s="40"/>
      <c r="M319" s="35"/>
      <c r="O319" s="35"/>
      <c r="P319" s="35"/>
      <c r="Q319" s="35"/>
      <c r="R319" s="35"/>
      <c r="S319" s="35"/>
      <c r="T319" s="35"/>
      <c r="U319" s="35"/>
      <c r="V319" s="35"/>
      <c r="W319" s="35"/>
      <c r="X319" s="35"/>
      <c r="Y319" s="35"/>
      <c r="Z319" s="35"/>
      <c r="AA319" s="35"/>
      <c r="AB319" s="35"/>
      <c r="AC319" s="35"/>
      <c r="AD319" s="35"/>
      <c r="AE319" s="35"/>
    </row>
  </sheetData>
  <sheetProtection algorithmName="SHA-512" hashValue="VuVuoaEiySCo79CN1BKuDma+XcsndaneR0j1sc5PRC3XiPLnEmzydeJHPEZss8X3bP/AAYrg32QdHbcVeoyZoA==" saltValue="RClVfJ6h/iZj7jd68yX/Fe03CfWhXISJPLxMEBm6BflFPn10uD2jPPBMBCYlZ7hV03irbET6BN5/7eIgKSbi8A==" spinCount="100000" sheet="1" objects="1" scenarios="1" formatColumns="0" formatRows="0" autoFilter="0"/>
  <autoFilter ref="C123:K318" xr:uid="{00000000-0009-0000-0000-000001000000}"/>
  <mergeCells count="9">
    <mergeCell ref="E87:H87"/>
    <mergeCell ref="E114:H114"/>
    <mergeCell ref="E116:H116"/>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0" orientation="portrait"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02"/>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9"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9"/>
      <c r="L2" s="290"/>
      <c r="M2" s="290"/>
      <c r="N2" s="290"/>
      <c r="O2" s="290"/>
      <c r="P2" s="290"/>
      <c r="Q2" s="290"/>
      <c r="R2" s="290"/>
      <c r="S2" s="290"/>
      <c r="T2" s="290"/>
      <c r="U2" s="290"/>
      <c r="V2" s="290"/>
      <c r="AT2" s="18" t="s">
        <v>92</v>
      </c>
    </row>
    <row r="3" spans="1:46" s="1" customFormat="1" ht="6.95" customHeight="1">
      <c r="B3" s="110"/>
      <c r="C3" s="111"/>
      <c r="D3" s="111"/>
      <c r="E3" s="111"/>
      <c r="F3" s="111"/>
      <c r="G3" s="111"/>
      <c r="H3" s="111"/>
      <c r="I3" s="112"/>
      <c r="J3" s="111"/>
      <c r="K3" s="111"/>
      <c r="L3" s="21"/>
      <c r="AT3" s="18" t="s">
        <v>89</v>
      </c>
    </row>
    <row r="4" spans="1:46" s="1" customFormat="1" ht="24.95" customHeight="1">
      <c r="B4" s="21"/>
      <c r="D4" s="113" t="s">
        <v>106</v>
      </c>
      <c r="I4" s="109"/>
      <c r="L4" s="21"/>
      <c r="M4" s="114" t="s">
        <v>10</v>
      </c>
      <c r="AT4" s="18" t="s">
        <v>4</v>
      </c>
    </row>
    <row r="5" spans="1:46" s="1" customFormat="1" ht="6.95" customHeight="1">
      <c r="B5" s="21"/>
      <c r="I5" s="109"/>
      <c r="L5" s="21"/>
    </row>
    <row r="6" spans="1:46" s="1" customFormat="1" ht="12" customHeight="1">
      <c r="B6" s="21"/>
      <c r="D6" s="115" t="s">
        <v>16</v>
      </c>
      <c r="I6" s="109"/>
      <c r="L6" s="21"/>
    </row>
    <row r="7" spans="1:46" s="1" customFormat="1" ht="16.5" customHeight="1">
      <c r="B7" s="21"/>
      <c r="E7" s="320" t="str">
        <f>'Rekapitulace stavby'!K6</f>
        <v>Malešická, 3. etapa, č. akce 1000053, Praha 3</v>
      </c>
      <c r="F7" s="321"/>
      <c r="G7" s="321"/>
      <c r="H7" s="321"/>
      <c r="I7" s="109"/>
      <c r="L7" s="21"/>
    </row>
    <row r="8" spans="1:46" s="2" customFormat="1" ht="12" customHeight="1">
      <c r="A8" s="35"/>
      <c r="B8" s="40"/>
      <c r="C8" s="35"/>
      <c r="D8" s="115" t="s">
        <v>107</v>
      </c>
      <c r="E8" s="35"/>
      <c r="F8" s="35"/>
      <c r="G8" s="35"/>
      <c r="H8" s="35"/>
      <c r="I8" s="116"/>
      <c r="J8" s="35"/>
      <c r="K8" s="35"/>
      <c r="L8" s="52"/>
      <c r="S8" s="35"/>
      <c r="T8" s="35"/>
      <c r="U8" s="35"/>
      <c r="V8" s="35"/>
      <c r="W8" s="35"/>
      <c r="X8" s="35"/>
      <c r="Y8" s="35"/>
      <c r="Z8" s="35"/>
      <c r="AA8" s="35"/>
      <c r="AB8" s="35"/>
      <c r="AC8" s="35"/>
      <c r="AD8" s="35"/>
      <c r="AE8" s="35"/>
    </row>
    <row r="9" spans="1:46" s="2" customFormat="1" ht="16.5" customHeight="1">
      <c r="A9" s="35"/>
      <c r="B9" s="40"/>
      <c r="C9" s="35"/>
      <c r="D9" s="35"/>
      <c r="E9" s="322" t="s">
        <v>554</v>
      </c>
      <c r="F9" s="323"/>
      <c r="G9" s="323"/>
      <c r="H9" s="323"/>
      <c r="I9" s="116"/>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5" t="s">
        <v>20</v>
      </c>
      <c r="E12" s="35"/>
      <c r="F12" s="117" t="s">
        <v>21</v>
      </c>
      <c r="G12" s="35"/>
      <c r="H12" s="35"/>
      <c r="I12" s="118" t="s">
        <v>22</v>
      </c>
      <c r="J12" s="119" t="str">
        <f>'Rekapitulace stavby'!AN8</f>
        <v>11. 7. 2019</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5" t="s">
        <v>24</v>
      </c>
      <c r="E14" s="35"/>
      <c r="F14" s="35"/>
      <c r="G14" s="35"/>
      <c r="H14" s="35"/>
      <c r="I14" s="118" t="s">
        <v>25</v>
      </c>
      <c r="J14" s="117"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7" t="s">
        <v>26</v>
      </c>
      <c r="F15" s="35"/>
      <c r="G15" s="35"/>
      <c r="H15" s="35"/>
      <c r="I15" s="118" t="s">
        <v>27</v>
      </c>
      <c r="J15" s="117"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28</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4" t="str">
        <f>'Rekapitulace stavby'!E14</f>
        <v>Vyplň údaj</v>
      </c>
      <c r="F18" s="325"/>
      <c r="G18" s="325"/>
      <c r="H18" s="325"/>
      <c r="I18" s="118"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30</v>
      </c>
      <c r="E20" s="35"/>
      <c r="F20" s="35"/>
      <c r="G20" s="35"/>
      <c r="H20" s="35"/>
      <c r="I20" s="118" t="s">
        <v>25</v>
      </c>
      <c r="J20" s="117" t="str">
        <f>IF('Rekapitulace stavby'!AN16="","",'Rekapitulace stavby'!AN16)</f>
        <v>27086135</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tr">
        <f>IF('Rekapitulace stavby'!E17="","",'Rekapitulace stavby'!E17)</f>
        <v>CR Project s.r.o.</v>
      </c>
      <c r="F21" s="35"/>
      <c r="G21" s="35"/>
      <c r="H21" s="35"/>
      <c r="I21" s="118" t="s">
        <v>27</v>
      </c>
      <c r="J21" s="117" t="str">
        <f>IF('Rekapitulace stavby'!AN17="","",'Rekapitulace stavby'!AN17)</f>
        <v>CZ27086135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35</v>
      </c>
      <c r="E23" s="35"/>
      <c r="F23" s="35"/>
      <c r="G23" s="35"/>
      <c r="H23" s="35"/>
      <c r="I23" s="118" t="s">
        <v>25</v>
      </c>
      <c r="J23" s="117"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stavby'!E20="","",'Rekapitulace stavby'!E20)</f>
        <v>Josef Nentwich</v>
      </c>
      <c r="F24" s="35"/>
      <c r="G24" s="35"/>
      <c r="H24" s="35"/>
      <c r="I24" s="118" t="s">
        <v>27</v>
      </c>
      <c r="J24" s="117"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6" t="s">
        <v>1</v>
      </c>
      <c r="F27" s="326"/>
      <c r="G27" s="326"/>
      <c r="H27" s="326"/>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116"/>
      <c r="J30" s="127">
        <f>ROUND(J123,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9"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43</v>
      </c>
      <c r="E33" s="115" t="s">
        <v>44</v>
      </c>
      <c r="F33" s="131">
        <f>ROUND((SUM(BE123:BE301)),  2)</f>
        <v>0</v>
      </c>
      <c r="G33" s="35"/>
      <c r="H33" s="35"/>
      <c r="I33" s="132">
        <v>0.21</v>
      </c>
      <c r="J33" s="131">
        <f>ROUND(((SUM(BE123:BE301))*I33),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45</v>
      </c>
      <c r="F34" s="131">
        <f>ROUND((SUM(BF123:BF301)),  2)</f>
        <v>0</v>
      </c>
      <c r="G34" s="35"/>
      <c r="H34" s="35"/>
      <c r="I34" s="132">
        <v>0.15</v>
      </c>
      <c r="J34" s="131">
        <f>ROUND(((SUM(BF123:BF301))*I34),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5" t="s">
        <v>46</v>
      </c>
      <c r="F35" s="131">
        <f>ROUND((SUM(BG123:BG301)),  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5" t="s">
        <v>47</v>
      </c>
      <c r="F36" s="131">
        <f>ROUND((SUM(BH123:BH301)),  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5" t="s">
        <v>48</v>
      </c>
      <c r="F37" s="131">
        <f>ROUND((SUM(BI123:BI301)),  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49</v>
      </c>
      <c r="E39" s="135"/>
      <c r="F39" s="135"/>
      <c r="G39" s="136" t="s">
        <v>50</v>
      </c>
      <c r="H39" s="137" t="s">
        <v>51</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1:31" s="1" customFormat="1" ht="14.45" customHeight="1">
      <c r="B41" s="21"/>
      <c r="I41" s="109"/>
      <c r="L41" s="21"/>
    </row>
    <row r="42" spans="1:31" s="1" customFormat="1" ht="14.45" customHeight="1">
      <c r="B42" s="21"/>
      <c r="I42" s="109"/>
      <c r="L42" s="21"/>
    </row>
    <row r="43" spans="1:31" s="1" customFormat="1" ht="14.45" customHeight="1">
      <c r="B43" s="21"/>
      <c r="I43" s="109"/>
      <c r="L43" s="21"/>
    </row>
    <row r="44" spans="1:31" s="1" customFormat="1" ht="14.45" customHeight="1">
      <c r="B44" s="21"/>
      <c r="I44" s="109"/>
      <c r="L44" s="21"/>
    </row>
    <row r="45" spans="1:31" s="1" customFormat="1" ht="14.45" customHeight="1">
      <c r="B45" s="21"/>
      <c r="I45" s="109"/>
      <c r="L45" s="21"/>
    </row>
    <row r="46" spans="1:31" s="1" customFormat="1" ht="14.45" customHeight="1">
      <c r="B46" s="21"/>
      <c r="I46" s="109"/>
      <c r="L46" s="21"/>
    </row>
    <row r="47" spans="1:31" s="1" customFormat="1" ht="14.45" customHeight="1">
      <c r="B47" s="21"/>
      <c r="I47" s="109"/>
      <c r="L47" s="21"/>
    </row>
    <row r="48" spans="1:31" s="1" customFormat="1" ht="14.45" customHeight="1">
      <c r="B48" s="21"/>
      <c r="I48" s="109"/>
      <c r="L48" s="21"/>
    </row>
    <row r="49" spans="1:31" s="1" customFormat="1" ht="14.45" customHeight="1">
      <c r="B49" s="21"/>
      <c r="I49" s="109"/>
      <c r="L49" s="21"/>
    </row>
    <row r="50" spans="1:31" s="2" customFormat="1" ht="14.45" customHeight="1">
      <c r="B50" s="52"/>
      <c r="D50" s="141" t="s">
        <v>52</v>
      </c>
      <c r="E50" s="142"/>
      <c r="F50" s="142"/>
      <c r="G50" s="141" t="s">
        <v>53</v>
      </c>
      <c r="H50" s="142"/>
      <c r="I50" s="143"/>
      <c r="J50" s="142"/>
      <c r="K50" s="142"/>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4" t="s">
        <v>54</v>
      </c>
      <c r="E61" s="145"/>
      <c r="F61" s="146" t="s">
        <v>55</v>
      </c>
      <c r="G61" s="144" t="s">
        <v>54</v>
      </c>
      <c r="H61" s="145"/>
      <c r="I61" s="147"/>
      <c r="J61" s="148" t="s">
        <v>55</v>
      </c>
      <c r="K61" s="145"/>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41" t="s">
        <v>56</v>
      </c>
      <c r="E65" s="149"/>
      <c r="F65" s="149"/>
      <c r="G65" s="141" t="s">
        <v>57</v>
      </c>
      <c r="H65" s="149"/>
      <c r="I65" s="150"/>
      <c r="J65" s="149"/>
      <c r="K65" s="14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4" t="s">
        <v>54</v>
      </c>
      <c r="E76" s="145"/>
      <c r="F76" s="146" t="s">
        <v>55</v>
      </c>
      <c r="G76" s="144" t="s">
        <v>54</v>
      </c>
      <c r="H76" s="145"/>
      <c r="I76" s="147"/>
      <c r="J76" s="148" t="s">
        <v>55</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47"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47" s="2" customFormat="1" ht="24.95" customHeight="1">
      <c r="A82" s="35"/>
      <c r="B82" s="36"/>
      <c r="C82" s="24" t="s">
        <v>109</v>
      </c>
      <c r="D82" s="37"/>
      <c r="E82" s="37"/>
      <c r="F82" s="37"/>
      <c r="G82" s="37"/>
      <c r="H82" s="37"/>
      <c r="I82" s="116"/>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7" t="str">
        <f>E7</f>
        <v>Malešická, 3. etapa, č. akce 1000053, Praha 3</v>
      </c>
      <c r="F85" s="328"/>
      <c r="G85" s="328"/>
      <c r="H85" s="328"/>
      <c r="I85" s="116"/>
      <c r="J85" s="37"/>
      <c r="K85" s="37"/>
      <c r="L85" s="52"/>
      <c r="S85" s="35"/>
      <c r="T85" s="35"/>
      <c r="U85" s="35"/>
      <c r="V85" s="35"/>
      <c r="W85" s="35"/>
      <c r="X85" s="35"/>
      <c r="Y85" s="35"/>
      <c r="Z85" s="35"/>
      <c r="AA85" s="35"/>
      <c r="AB85" s="35"/>
      <c r="AC85" s="35"/>
      <c r="AD85" s="35"/>
      <c r="AE85" s="35"/>
    </row>
    <row r="86" spans="1:47" s="2" customFormat="1" ht="12" customHeight="1">
      <c r="A86" s="35"/>
      <c r="B86" s="36"/>
      <c r="C86" s="30" t="s">
        <v>107</v>
      </c>
      <c r="D86" s="37"/>
      <c r="E86" s="37"/>
      <c r="F86" s="37"/>
      <c r="G86" s="37"/>
      <c r="H86" s="37"/>
      <c r="I86" s="116"/>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99" t="str">
        <f>E9</f>
        <v>So.4.102 - Veřejná kanalizace A</v>
      </c>
      <c r="F87" s="329"/>
      <c r="G87" s="329"/>
      <c r="H87" s="329"/>
      <c r="I87" s="116"/>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Praha 3</v>
      </c>
      <c r="G89" s="37"/>
      <c r="H89" s="37"/>
      <c r="I89" s="118" t="s">
        <v>22</v>
      </c>
      <c r="J89" s="67" t="str">
        <f>IF(J12="","",J12)</f>
        <v>11. 7. 2019</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Technická správa komunikací hl.m. Prahy, a.s.</v>
      </c>
      <c r="G91" s="37"/>
      <c r="H91" s="37"/>
      <c r="I91" s="118" t="s">
        <v>30</v>
      </c>
      <c r="J91" s="33" t="str">
        <f>E21</f>
        <v>CR Project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118" t="s">
        <v>35</v>
      </c>
      <c r="J92" s="33" t="str">
        <f>E24</f>
        <v>Josef Nentwich</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47" s="2" customFormat="1" ht="29.25" customHeight="1">
      <c r="A94" s="35"/>
      <c r="B94" s="36"/>
      <c r="C94" s="157" t="s">
        <v>110</v>
      </c>
      <c r="D94" s="158"/>
      <c r="E94" s="158"/>
      <c r="F94" s="158"/>
      <c r="G94" s="158"/>
      <c r="H94" s="158"/>
      <c r="I94" s="159"/>
      <c r="J94" s="160" t="s">
        <v>111</v>
      </c>
      <c r="K94" s="158"/>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112</v>
      </c>
      <c r="D96" s="37"/>
      <c r="E96" s="37"/>
      <c r="F96" s="37"/>
      <c r="G96" s="37"/>
      <c r="H96" s="37"/>
      <c r="I96" s="116"/>
      <c r="J96" s="85">
        <f>J123</f>
        <v>0</v>
      </c>
      <c r="K96" s="37"/>
      <c r="L96" s="52"/>
      <c r="S96" s="35"/>
      <c r="T96" s="35"/>
      <c r="U96" s="35"/>
      <c r="V96" s="35"/>
      <c r="W96" s="35"/>
      <c r="X96" s="35"/>
      <c r="Y96" s="35"/>
      <c r="Z96" s="35"/>
      <c r="AA96" s="35"/>
      <c r="AB96" s="35"/>
      <c r="AC96" s="35"/>
      <c r="AD96" s="35"/>
      <c r="AE96" s="35"/>
      <c r="AU96" s="18" t="s">
        <v>113</v>
      </c>
    </row>
    <row r="97" spans="1:31" s="9" customFormat="1" ht="24.95" customHeight="1">
      <c r="B97" s="162"/>
      <c r="C97" s="163"/>
      <c r="D97" s="164" t="s">
        <v>114</v>
      </c>
      <c r="E97" s="165"/>
      <c r="F97" s="165"/>
      <c r="G97" s="165"/>
      <c r="H97" s="165"/>
      <c r="I97" s="166"/>
      <c r="J97" s="167">
        <f>J124</f>
        <v>0</v>
      </c>
      <c r="K97" s="163"/>
      <c r="L97" s="168"/>
    </row>
    <row r="98" spans="1:31" s="10" customFormat="1" ht="19.899999999999999" customHeight="1">
      <c r="B98" s="169"/>
      <c r="C98" s="170"/>
      <c r="D98" s="171" t="s">
        <v>115</v>
      </c>
      <c r="E98" s="172"/>
      <c r="F98" s="172"/>
      <c r="G98" s="172"/>
      <c r="H98" s="172"/>
      <c r="I98" s="173"/>
      <c r="J98" s="174">
        <f>J125</f>
        <v>0</v>
      </c>
      <c r="K98" s="170"/>
      <c r="L98" s="175"/>
    </row>
    <row r="99" spans="1:31" s="10" customFormat="1" ht="19.899999999999999" customHeight="1">
      <c r="B99" s="169"/>
      <c r="C99" s="170"/>
      <c r="D99" s="171" t="s">
        <v>116</v>
      </c>
      <c r="E99" s="172"/>
      <c r="F99" s="172"/>
      <c r="G99" s="172"/>
      <c r="H99" s="172"/>
      <c r="I99" s="173"/>
      <c r="J99" s="174">
        <f>J228</f>
        <v>0</v>
      </c>
      <c r="K99" s="170"/>
      <c r="L99" s="175"/>
    </row>
    <row r="100" spans="1:31" s="10" customFormat="1" ht="19.899999999999999" customHeight="1">
      <c r="B100" s="169"/>
      <c r="C100" s="170"/>
      <c r="D100" s="171" t="s">
        <v>117</v>
      </c>
      <c r="E100" s="172"/>
      <c r="F100" s="172"/>
      <c r="G100" s="172"/>
      <c r="H100" s="172"/>
      <c r="I100" s="173"/>
      <c r="J100" s="174">
        <f>J238</f>
        <v>0</v>
      </c>
      <c r="K100" s="170"/>
      <c r="L100" s="175"/>
    </row>
    <row r="101" spans="1:31" s="10" customFormat="1" ht="19.899999999999999" customHeight="1">
      <c r="B101" s="169"/>
      <c r="C101" s="170"/>
      <c r="D101" s="171" t="s">
        <v>118</v>
      </c>
      <c r="E101" s="172"/>
      <c r="F101" s="172"/>
      <c r="G101" s="172"/>
      <c r="H101" s="172"/>
      <c r="I101" s="173"/>
      <c r="J101" s="174">
        <f>J244</f>
        <v>0</v>
      </c>
      <c r="K101" s="170"/>
      <c r="L101" s="175"/>
    </row>
    <row r="102" spans="1:31" s="10" customFormat="1" ht="19.899999999999999" customHeight="1">
      <c r="B102" s="169"/>
      <c r="C102" s="170"/>
      <c r="D102" s="171" t="s">
        <v>120</v>
      </c>
      <c r="E102" s="172"/>
      <c r="F102" s="172"/>
      <c r="G102" s="172"/>
      <c r="H102" s="172"/>
      <c r="I102" s="173"/>
      <c r="J102" s="174">
        <f>J290</f>
        <v>0</v>
      </c>
      <c r="K102" s="170"/>
      <c r="L102" s="175"/>
    </row>
    <row r="103" spans="1:31" s="9" customFormat="1" ht="24.95" customHeight="1">
      <c r="B103" s="162"/>
      <c r="C103" s="163"/>
      <c r="D103" s="164" t="s">
        <v>121</v>
      </c>
      <c r="E103" s="165"/>
      <c r="F103" s="165"/>
      <c r="G103" s="165"/>
      <c r="H103" s="165"/>
      <c r="I103" s="166"/>
      <c r="J103" s="167">
        <f>J292</f>
        <v>0</v>
      </c>
      <c r="K103" s="163"/>
      <c r="L103" s="168"/>
    </row>
    <row r="104" spans="1:31" s="2" customFormat="1" ht="21.75" customHeight="1">
      <c r="A104" s="35"/>
      <c r="B104" s="36"/>
      <c r="C104" s="37"/>
      <c r="D104" s="37"/>
      <c r="E104" s="37"/>
      <c r="F104" s="37"/>
      <c r="G104" s="37"/>
      <c r="H104" s="37"/>
      <c r="I104" s="116"/>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153"/>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156"/>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122</v>
      </c>
      <c r="D110" s="37"/>
      <c r="E110" s="37"/>
      <c r="F110" s="37"/>
      <c r="G110" s="37"/>
      <c r="H110" s="37"/>
      <c r="I110" s="116"/>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116"/>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116"/>
      <c r="J112" s="37"/>
      <c r="K112" s="37"/>
      <c r="L112" s="52"/>
      <c r="S112" s="35"/>
      <c r="T112" s="35"/>
      <c r="U112" s="35"/>
      <c r="V112" s="35"/>
      <c r="W112" s="35"/>
      <c r="X112" s="35"/>
      <c r="Y112" s="35"/>
      <c r="Z112" s="35"/>
      <c r="AA112" s="35"/>
      <c r="AB112" s="35"/>
      <c r="AC112" s="35"/>
      <c r="AD112" s="35"/>
      <c r="AE112" s="35"/>
    </row>
    <row r="113" spans="1:65" s="2" customFormat="1" ht="16.5" customHeight="1">
      <c r="A113" s="35"/>
      <c r="B113" s="36"/>
      <c r="C113" s="37"/>
      <c r="D113" s="37"/>
      <c r="E113" s="327" t="str">
        <f>E7</f>
        <v>Malešická, 3. etapa, č. akce 1000053, Praha 3</v>
      </c>
      <c r="F113" s="328"/>
      <c r="G113" s="328"/>
      <c r="H113" s="328"/>
      <c r="I113" s="116"/>
      <c r="J113" s="37"/>
      <c r="K113" s="37"/>
      <c r="L113" s="52"/>
      <c r="S113" s="35"/>
      <c r="T113" s="35"/>
      <c r="U113" s="35"/>
      <c r="V113" s="35"/>
      <c r="W113" s="35"/>
      <c r="X113" s="35"/>
      <c r="Y113" s="35"/>
      <c r="Z113" s="35"/>
      <c r="AA113" s="35"/>
      <c r="AB113" s="35"/>
      <c r="AC113" s="35"/>
      <c r="AD113" s="35"/>
      <c r="AE113" s="35"/>
    </row>
    <row r="114" spans="1:65" s="2" customFormat="1" ht="12" customHeight="1">
      <c r="A114" s="35"/>
      <c r="B114" s="36"/>
      <c r="C114" s="30" t="s">
        <v>107</v>
      </c>
      <c r="D114" s="37"/>
      <c r="E114" s="37"/>
      <c r="F114" s="37"/>
      <c r="G114" s="37"/>
      <c r="H114" s="37"/>
      <c r="I114" s="116"/>
      <c r="J114" s="37"/>
      <c r="K114" s="37"/>
      <c r="L114" s="52"/>
      <c r="S114" s="35"/>
      <c r="T114" s="35"/>
      <c r="U114" s="35"/>
      <c r="V114" s="35"/>
      <c r="W114" s="35"/>
      <c r="X114" s="35"/>
      <c r="Y114" s="35"/>
      <c r="Z114" s="35"/>
      <c r="AA114" s="35"/>
      <c r="AB114" s="35"/>
      <c r="AC114" s="35"/>
      <c r="AD114" s="35"/>
      <c r="AE114" s="35"/>
    </row>
    <row r="115" spans="1:65" s="2" customFormat="1" ht="16.5" customHeight="1">
      <c r="A115" s="35"/>
      <c r="B115" s="36"/>
      <c r="C115" s="37"/>
      <c r="D115" s="37"/>
      <c r="E115" s="299" t="str">
        <f>E9</f>
        <v>So.4.102 - Veřejná kanalizace A</v>
      </c>
      <c r="F115" s="329"/>
      <c r="G115" s="329"/>
      <c r="H115" s="329"/>
      <c r="I115" s="116"/>
      <c r="J115" s="37"/>
      <c r="K115" s="37"/>
      <c r="L115" s="52"/>
      <c r="S115" s="35"/>
      <c r="T115" s="35"/>
      <c r="U115" s="35"/>
      <c r="V115" s="35"/>
      <c r="W115" s="35"/>
      <c r="X115" s="35"/>
      <c r="Y115" s="35"/>
      <c r="Z115" s="35"/>
      <c r="AA115" s="35"/>
      <c r="AB115" s="35"/>
      <c r="AC115" s="35"/>
      <c r="AD115" s="35"/>
      <c r="AE115" s="35"/>
    </row>
    <row r="116" spans="1:65" s="2" customFormat="1" ht="6.95" customHeight="1">
      <c r="A116" s="35"/>
      <c r="B116" s="36"/>
      <c r="C116" s="37"/>
      <c r="D116" s="37"/>
      <c r="E116" s="37"/>
      <c r="F116" s="37"/>
      <c r="G116" s="37"/>
      <c r="H116" s="37"/>
      <c r="I116" s="116"/>
      <c r="J116" s="37"/>
      <c r="K116" s="37"/>
      <c r="L116" s="52"/>
      <c r="S116" s="35"/>
      <c r="T116" s="35"/>
      <c r="U116" s="35"/>
      <c r="V116" s="35"/>
      <c r="W116" s="35"/>
      <c r="X116" s="35"/>
      <c r="Y116" s="35"/>
      <c r="Z116" s="35"/>
      <c r="AA116" s="35"/>
      <c r="AB116" s="35"/>
      <c r="AC116" s="35"/>
      <c r="AD116" s="35"/>
      <c r="AE116" s="35"/>
    </row>
    <row r="117" spans="1:65" s="2" customFormat="1" ht="12" customHeight="1">
      <c r="A117" s="35"/>
      <c r="B117" s="36"/>
      <c r="C117" s="30" t="s">
        <v>20</v>
      </c>
      <c r="D117" s="37"/>
      <c r="E117" s="37"/>
      <c r="F117" s="28" t="str">
        <f>F12</f>
        <v>Praha 3</v>
      </c>
      <c r="G117" s="37"/>
      <c r="H117" s="37"/>
      <c r="I117" s="118" t="s">
        <v>22</v>
      </c>
      <c r="J117" s="67" t="str">
        <f>IF(J12="","",J12)</f>
        <v>11. 7. 2019</v>
      </c>
      <c r="K117" s="37"/>
      <c r="L117" s="52"/>
      <c r="S117" s="35"/>
      <c r="T117" s="35"/>
      <c r="U117" s="35"/>
      <c r="V117" s="35"/>
      <c r="W117" s="35"/>
      <c r="X117" s="35"/>
      <c r="Y117" s="35"/>
      <c r="Z117" s="35"/>
      <c r="AA117" s="35"/>
      <c r="AB117" s="35"/>
      <c r="AC117" s="35"/>
      <c r="AD117" s="35"/>
      <c r="AE117" s="35"/>
    </row>
    <row r="118" spans="1:65" s="2" customFormat="1" ht="6.95" customHeight="1">
      <c r="A118" s="35"/>
      <c r="B118" s="36"/>
      <c r="C118" s="37"/>
      <c r="D118" s="37"/>
      <c r="E118" s="37"/>
      <c r="F118" s="37"/>
      <c r="G118" s="37"/>
      <c r="H118" s="37"/>
      <c r="I118" s="116"/>
      <c r="J118" s="37"/>
      <c r="K118" s="37"/>
      <c r="L118" s="52"/>
      <c r="S118" s="35"/>
      <c r="T118" s="35"/>
      <c r="U118" s="35"/>
      <c r="V118" s="35"/>
      <c r="W118" s="35"/>
      <c r="X118" s="35"/>
      <c r="Y118" s="35"/>
      <c r="Z118" s="35"/>
      <c r="AA118" s="35"/>
      <c r="AB118" s="35"/>
      <c r="AC118" s="35"/>
      <c r="AD118" s="35"/>
      <c r="AE118" s="35"/>
    </row>
    <row r="119" spans="1:65" s="2" customFormat="1" ht="15.2" customHeight="1">
      <c r="A119" s="35"/>
      <c r="B119" s="36"/>
      <c r="C119" s="30" t="s">
        <v>24</v>
      </c>
      <c r="D119" s="37"/>
      <c r="E119" s="37"/>
      <c r="F119" s="28" t="str">
        <f>E15</f>
        <v>Technická správa komunikací hl.m. Prahy, a.s.</v>
      </c>
      <c r="G119" s="37"/>
      <c r="H119" s="37"/>
      <c r="I119" s="118" t="s">
        <v>30</v>
      </c>
      <c r="J119" s="33" t="str">
        <f>E21</f>
        <v>CR Project s.r.o.</v>
      </c>
      <c r="K119" s="37"/>
      <c r="L119" s="52"/>
      <c r="S119" s="35"/>
      <c r="T119" s="35"/>
      <c r="U119" s="35"/>
      <c r="V119" s="35"/>
      <c r="W119" s="35"/>
      <c r="X119" s="35"/>
      <c r="Y119" s="35"/>
      <c r="Z119" s="35"/>
      <c r="AA119" s="35"/>
      <c r="AB119" s="35"/>
      <c r="AC119" s="35"/>
      <c r="AD119" s="35"/>
      <c r="AE119" s="35"/>
    </row>
    <row r="120" spans="1:65" s="2" customFormat="1" ht="15.2" customHeight="1">
      <c r="A120" s="35"/>
      <c r="B120" s="36"/>
      <c r="C120" s="30" t="s">
        <v>28</v>
      </c>
      <c r="D120" s="37"/>
      <c r="E120" s="37"/>
      <c r="F120" s="28" t="str">
        <f>IF(E18="","",E18)</f>
        <v>Vyplň údaj</v>
      </c>
      <c r="G120" s="37"/>
      <c r="H120" s="37"/>
      <c r="I120" s="118" t="s">
        <v>35</v>
      </c>
      <c r="J120" s="33" t="str">
        <f>E24</f>
        <v>Josef Nentwich</v>
      </c>
      <c r="K120" s="37"/>
      <c r="L120" s="52"/>
      <c r="S120" s="35"/>
      <c r="T120" s="35"/>
      <c r="U120" s="35"/>
      <c r="V120" s="35"/>
      <c r="W120" s="35"/>
      <c r="X120" s="35"/>
      <c r="Y120" s="35"/>
      <c r="Z120" s="35"/>
      <c r="AA120" s="35"/>
      <c r="AB120" s="35"/>
      <c r="AC120" s="35"/>
      <c r="AD120" s="35"/>
      <c r="AE120" s="35"/>
    </row>
    <row r="121" spans="1:65" s="2" customFormat="1" ht="10.35" customHeight="1">
      <c r="A121" s="35"/>
      <c r="B121" s="36"/>
      <c r="C121" s="37"/>
      <c r="D121" s="37"/>
      <c r="E121" s="37"/>
      <c r="F121" s="37"/>
      <c r="G121" s="37"/>
      <c r="H121" s="37"/>
      <c r="I121" s="116"/>
      <c r="J121" s="37"/>
      <c r="K121" s="37"/>
      <c r="L121" s="52"/>
      <c r="S121" s="35"/>
      <c r="T121" s="35"/>
      <c r="U121" s="35"/>
      <c r="V121" s="35"/>
      <c r="W121" s="35"/>
      <c r="X121" s="35"/>
      <c r="Y121" s="35"/>
      <c r="Z121" s="35"/>
      <c r="AA121" s="35"/>
      <c r="AB121" s="35"/>
      <c r="AC121" s="35"/>
      <c r="AD121" s="35"/>
      <c r="AE121" s="35"/>
    </row>
    <row r="122" spans="1:65" s="11" customFormat="1" ht="29.25" customHeight="1">
      <c r="A122" s="176"/>
      <c r="B122" s="177"/>
      <c r="C122" s="178" t="s">
        <v>123</v>
      </c>
      <c r="D122" s="179" t="s">
        <v>64</v>
      </c>
      <c r="E122" s="179" t="s">
        <v>60</v>
      </c>
      <c r="F122" s="179" t="s">
        <v>61</v>
      </c>
      <c r="G122" s="179" t="s">
        <v>124</v>
      </c>
      <c r="H122" s="179" t="s">
        <v>125</v>
      </c>
      <c r="I122" s="180" t="s">
        <v>126</v>
      </c>
      <c r="J122" s="179" t="s">
        <v>111</v>
      </c>
      <c r="K122" s="181" t="s">
        <v>127</v>
      </c>
      <c r="L122" s="182"/>
      <c r="M122" s="76" t="s">
        <v>1</v>
      </c>
      <c r="N122" s="77" t="s">
        <v>43</v>
      </c>
      <c r="O122" s="77" t="s">
        <v>128</v>
      </c>
      <c r="P122" s="77" t="s">
        <v>129</v>
      </c>
      <c r="Q122" s="77" t="s">
        <v>130</v>
      </c>
      <c r="R122" s="77" t="s">
        <v>131</v>
      </c>
      <c r="S122" s="77" t="s">
        <v>132</v>
      </c>
      <c r="T122" s="78" t="s">
        <v>133</v>
      </c>
      <c r="U122" s="176"/>
      <c r="V122" s="176"/>
      <c r="W122" s="176"/>
      <c r="X122" s="176"/>
      <c r="Y122" s="176"/>
      <c r="Z122" s="176"/>
      <c r="AA122" s="176"/>
      <c r="AB122" s="176"/>
      <c r="AC122" s="176"/>
      <c r="AD122" s="176"/>
      <c r="AE122" s="176"/>
    </row>
    <row r="123" spans="1:65" s="2" customFormat="1" ht="22.9" customHeight="1">
      <c r="A123" s="35"/>
      <c r="B123" s="36"/>
      <c r="C123" s="83" t="s">
        <v>134</v>
      </c>
      <c r="D123" s="37"/>
      <c r="E123" s="37"/>
      <c r="F123" s="37"/>
      <c r="G123" s="37"/>
      <c r="H123" s="37"/>
      <c r="I123" s="116"/>
      <c r="J123" s="183">
        <f>BK123</f>
        <v>0</v>
      </c>
      <c r="K123" s="37"/>
      <c r="L123" s="40"/>
      <c r="M123" s="79"/>
      <c r="N123" s="184"/>
      <c r="O123" s="80"/>
      <c r="P123" s="185">
        <f>P124+P292</f>
        <v>0</v>
      </c>
      <c r="Q123" s="80"/>
      <c r="R123" s="185">
        <f>R124+R292</f>
        <v>2872.7855622799998</v>
      </c>
      <c r="S123" s="80"/>
      <c r="T123" s="186">
        <f>T124+T292</f>
        <v>0</v>
      </c>
      <c r="U123" s="35"/>
      <c r="V123" s="35"/>
      <c r="W123" s="35"/>
      <c r="X123" s="35"/>
      <c r="Y123" s="35"/>
      <c r="Z123" s="35"/>
      <c r="AA123" s="35"/>
      <c r="AB123" s="35"/>
      <c r="AC123" s="35"/>
      <c r="AD123" s="35"/>
      <c r="AE123" s="35"/>
      <c r="AT123" s="18" t="s">
        <v>78</v>
      </c>
      <c r="AU123" s="18" t="s">
        <v>113</v>
      </c>
      <c r="BK123" s="187">
        <f>BK124+BK292</f>
        <v>0</v>
      </c>
    </row>
    <row r="124" spans="1:65" s="12" customFormat="1" ht="25.9" customHeight="1">
      <c r="B124" s="188"/>
      <c r="C124" s="189"/>
      <c r="D124" s="190" t="s">
        <v>78</v>
      </c>
      <c r="E124" s="191" t="s">
        <v>135</v>
      </c>
      <c r="F124" s="191" t="s">
        <v>136</v>
      </c>
      <c r="G124" s="189"/>
      <c r="H124" s="189"/>
      <c r="I124" s="192"/>
      <c r="J124" s="193">
        <f>BK124</f>
        <v>0</v>
      </c>
      <c r="K124" s="189"/>
      <c r="L124" s="194"/>
      <c r="M124" s="195"/>
      <c r="N124" s="196"/>
      <c r="O124" s="196"/>
      <c r="P124" s="197">
        <f>P125+P228+P238+P244+P290</f>
        <v>0</v>
      </c>
      <c r="Q124" s="196"/>
      <c r="R124" s="197">
        <f>R125+R228+R238+R244+R290</f>
        <v>2872.7855622799998</v>
      </c>
      <c r="S124" s="196"/>
      <c r="T124" s="198">
        <f>T125+T228+T238+T244+T290</f>
        <v>0</v>
      </c>
      <c r="AR124" s="199" t="s">
        <v>87</v>
      </c>
      <c r="AT124" s="200" t="s">
        <v>78</v>
      </c>
      <c r="AU124" s="200" t="s">
        <v>79</v>
      </c>
      <c r="AY124" s="199" t="s">
        <v>137</v>
      </c>
      <c r="BK124" s="201">
        <f>BK125+BK228+BK238+BK244+BK290</f>
        <v>0</v>
      </c>
    </row>
    <row r="125" spans="1:65" s="12" customFormat="1" ht="22.9" customHeight="1">
      <c r="B125" s="188"/>
      <c r="C125" s="189"/>
      <c r="D125" s="190" t="s">
        <v>78</v>
      </c>
      <c r="E125" s="202" t="s">
        <v>87</v>
      </c>
      <c r="F125" s="202" t="s">
        <v>138</v>
      </c>
      <c r="G125" s="189"/>
      <c r="H125" s="189"/>
      <c r="I125" s="192"/>
      <c r="J125" s="203">
        <f>BK125</f>
        <v>0</v>
      </c>
      <c r="K125" s="189"/>
      <c r="L125" s="194"/>
      <c r="M125" s="195"/>
      <c r="N125" s="196"/>
      <c r="O125" s="196"/>
      <c r="P125" s="197">
        <f>SUM(P126:P227)</f>
        <v>0</v>
      </c>
      <c r="Q125" s="196"/>
      <c r="R125" s="197">
        <f>SUM(R126:R227)</f>
        <v>2188.2673381999998</v>
      </c>
      <c r="S125" s="196"/>
      <c r="T125" s="198">
        <f>SUM(T126:T227)</f>
        <v>0</v>
      </c>
      <c r="AR125" s="199" t="s">
        <v>87</v>
      </c>
      <c r="AT125" s="200" t="s">
        <v>78</v>
      </c>
      <c r="AU125" s="200" t="s">
        <v>87</v>
      </c>
      <c r="AY125" s="199" t="s">
        <v>137</v>
      </c>
      <c r="BK125" s="201">
        <f>SUM(BK126:BK227)</f>
        <v>0</v>
      </c>
    </row>
    <row r="126" spans="1:65" s="2" customFormat="1" ht="16.5" customHeight="1">
      <c r="A126" s="35"/>
      <c r="B126" s="36"/>
      <c r="C126" s="204" t="s">
        <v>87</v>
      </c>
      <c r="D126" s="204" t="s">
        <v>139</v>
      </c>
      <c r="E126" s="205" t="s">
        <v>140</v>
      </c>
      <c r="F126" s="206" t="s">
        <v>141</v>
      </c>
      <c r="G126" s="207" t="s">
        <v>142</v>
      </c>
      <c r="H126" s="208">
        <v>12</v>
      </c>
      <c r="I126" s="209"/>
      <c r="J126" s="210">
        <f>ROUND(I126*H126,2)</f>
        <v>0</v>
      </c>
      <c r="K126" s="206" t="s">
        <v>143</v>
      </c>
      <c r="L126" s="40"/>
      <c r="M126" s="211" t="s">
        <v>1</v>
      </c>
      <c r="N126" s="212" t="s">
        <v>44</v>
      </c>
      <c r="O126" s="72"/>
      <c r="P126" s="213">
        <f>O126*H126</f>
        <v>0</v>
      </c>
      <c r="Q126" s="213">
        <v>3.6900000000000002E-2</v>
      </c>
      <c r="R126" s="213">
        <f>Q126*H126</f>
        <v>0.44280000000000003</v>
      </c>
      <c r="S126" s="213">
        <v>0</v>
      </c>
      <c r="T126" s="214">
        <f>S126*H126</f>
        <v>0</v>
      </c>
      <c r="U126" s="35"/>
      <c r="V126" s="35"/>
      <c r="W126" s="35"/>
      <c r="X126" s="35"/>
      <c r="Y126" s="35"/>
      <c r="Z126" s="35"/>
      <c r="AA126" s="35"/>
      <c r="AB126" s="35"/>
      <c r="AC126" s="35"/>
      <c r="AD126" s="35"/>
      <c r="AE126" s="35"/>
      <c r="AR126" s="215" t="s">
        <v>144</v>
      </c>
      <c r="AT126" s="215" t="s">
        <v>139</v>
      </c>
      <c r="AU126" s="215" t="s">
        <v>89</v>
      </c>
      <c r="AY126" s="18" t="s">
        <v>137</v>
      </c>
      <c r="BE126" s="216">
        <f>IF(N126="základní",J126,0)</f>
        <v>0</v>
      </c>
      <c r="BF126" s="216">
        <f>IF(N126="snížená",J126,0)</f>
        <v>0</v>
      </c>
      <c r="BG126" s="216">
        <f>IF(N126="zákl. přenesená",J126,0)</f>
        <v>0</v>
      </c>
      <c r="BH126" s="216">
        <f>IF(N126="sníž. přenesená",J126,0)</f>
        <v>0</v>
      </c>
      <c r="BI126" s="216">
        <f>IF(N126="nulová",J126,0)</f>
        <v>0</v>
      </c>
      <c r="BJ126" s="18" t="s">
        <v>87</v>
      </c>
      <c r="BK126" s="216">
        <f>ROUND(I126*H126,2)</f>
        <v>0</v>
      </c>
      <c r="BL126" s="18" t="s">
        <v>144</v>
      </c>
      <c r="BM126" s="215" t="s">
        <v>89</v>
      </c>
    </row>
    <row r="127" spans="1:65" s="13" customFormat="1" ht="11.25">
      <c r="B127" s="217"/>
      <c r="C127" s="218"/>
      <c r="D127" s="219" t="s">
        <v>145</v>
      </c>
      <c r="E127" s="220" t="s">
        <v>1</v>
      </c>
      <c r="F127" s="221" t="s">
        <v>555</v>
      </c>
      <c r="G127" s="218"/>
      <c r="H127" s="222">
        <v>12</v>
      </c>
      <c r="I127" s="223"/>
      <c r="J127" s="218"/>
      <c r="K127" s="218"/>
      <c r="L127" s="224"/>
      <c r="M127" s="225"/>
      <c r="N127" s="226"/>
      <c r="O127" s="226"/>
      <c r="P127" s="226"/>
      <c r="Q127" s="226"/>
      <c r="R127" s="226"/>
      <c r="S127" s="226"/>
      <c r="T127" s="227"/>
      <c r="AT127" s="228" t="s">
        <v>145</v>
      </c>
      <c r="AU127" s="228" t="s">
        <v>89</v>
      </c>
      <c r="AV127" s="13" t="s">
        <v>89</v>
      </c>
      <c r="AW127" s="13" t="s">
        <v>34</v>
      </c>
      <c r="AX127" s="13" t="s">
        <v>79</v>
      </c>
      <c r="AY127" s="228" t="s">
        <v>137</v>
      </c>
    </row>
    <row r="128" spans="1:65" s="14" customFormat="1" ht="11.25">
      <c r="B128" s="229"/>
      <c r="C128" s="230"/>
      <c r="D128" s="219" t="s">
        <v>145</v>
      </c>
      <c r="E128" s="231" t="s">
        <v>1</v>
      </c>
      <c r="F128" s="232" t="s">
        <v>147</v>
      </c>
      <c r="G128" s="230"/>
      <c r="H128" s="233">
        <v>12</v>
      </c>
      <c r="I128" s="234"/>
      <c r="J128" s="230"/>
      <c r="K128" s="230"/>
      <c r="L128" s="235"/>
      <c r="M128" s="236"/>
      <c r="N128" s="237"/>
      <c r="O128" s="237"/>
      <c r="P128" s="237"/>
      <c r="Q128" s="237"/>
      <c r="R128" s="237"/>
      <c r="S128" s="237"/>
      <c r="T128" s="238"/>
      <c r="AT128" s="239" t="s">
        <v>145</v>
      </c>
      <c r="AU128" s="239" t="s">
        <v>89</v>
      </c>
      <c r="AV128" s="14" t="s">
        <v>144</v>
      </c>
      <c r="AW128" s="14" t="s">
        <v>34</v>
      </c>
      <c r="AX128" s="14" t="s">
        <v>87</v>
      </c>
      <c r="AY128" s="239" t="s">
        <v>137</v>
      </c>
    </row>
    <row r="129" spans="1:65" s="2" customFormat="1" ht="16.5" customHeight="1">
      <c r="A129" s="35"/>
      <c r="B129" s="36"/>
      <c r="C129" s="204" t="s">
        <v>89</v>
      </c>
      <c r="D129" s="204" t="s">
        <v>139</v>
      </c>
      <c r="E129" s="205" t="s">
        <v>148</v>
      </c>
      <c r="F129" s="206" t="s">
        <v>149</v>
      </c>
      <c r="G129" s="207" t="s">
        <v>142</v>
      </c>
      <c r="H129" s="208">
        <v>6</v>
      </c>
      <c r="I129" s="209"/>
      <c r="J129" s="210">
        <f>ROUND(I129*H129,2)</f>
        <v>0</v>
      </c>
      <c r="K129" s="206" t="s">
        <v>143</v>
      </c>
      <c r="L129" s="40"/>
      <c r="M129" s="211" t="s">
        <v>1</v>
      </c>
      <c r="N129" s="212" t="s">
        <v>44</v>
      </c>
      <c r="O129" s="72"/>
      <c r="P129" s="213">
        <f>O129*H129</f>
        <v>0</v>
      </c>
      <c r="Q129" s="213">
        <v>8.6800000000000002E-3</v>
      </c>
      <c r="R129" s="213">
        <f>Q129*H129</f>
        <v>5.2080000000000001E-2</v>
      </c>
      <c r="S129" s="213">
        <v>0</v>
      </c>
      <c r="T129" s="214">
        <f>S129*H129</f>
        <v>0</v>
      </c>
      <c r="U129" s="35"/>
      <c r="V129" s="35"/>
      <c r="W129" s="35"/>
      <c r="X129" s="35"/>
      <c r="Y129" s="35"/>
      <c r="Z129" s="35"/>
      <c r="AA129" s="35"/>
      <c r="AB129" s="35"/>
      <c r="AC129" s="35"/>
      <c r="AD129" s="35"/>
      <c r="AE129" s="35"/>
      <c r="AR129" s="215" t="s">
        <v>144</v>
      </c>
      <c r="AT129" s="215" t="s">
        <v>139</v>
      </c>
      <c r="AU129" s="215" t="s">
        <v>89</v>
      </c>
      <c r="AY129" s="18" t="s">
        <v>137</v>
      </c>
      <c r="BE129" s="216">
        <f>IF(N129="základní",J129,0)</f>
        <v>0</v>
      </c>
      <c r="BF129" s="216">
        <f>IF(N129="snížená",J129,0)</f>
        <v>0</v>
      </c>
      <c r="BG129" s="216">
        <f>IF(N129="zákl. přenesená",J129,0)</f>
        <v>0</v>
      </c>
      <c r="BH129" s="216">
        <f>IF(N129="sníž. přenesená",J129,0)</f>
        <v>0</v>
      </c>
      <c r="BI129" s="216">
        <f>IF(N129="nulová",J129,0)</f>
        <v>0</v>
      </c>
      <c r="BJ129" s="18" t="s">
        <v>87</v>
      </c>
      <c r="BK129" s="216">
        <f>ROUND(I129*H129,2)</f>
        <v>0</v>
      </c>
      <c r="BL129" s="18" t="s">
        <v>144</v>
      </c>
      <c r="BM129" s="215" t="s">
        <v>144</v>
      </c>
    </row>
    <row r="130" spans="1:65" s="13" customFormat="1" ht="11.25">
      <c r="B130" s="217"/>
      <c r="C130" s="218"/>
      <c r="D130" s="219" t="s">
        <v>145</v>
      </c>
      <c r="E130" s="220" t="s">
        <v>1</v>
      </c>
      <c r="F130" s="221" t="s">
        <v>556</v>
      </c>
      <c r="G130" s="218"/>
      <c r="H130" s="222">
        <v>6</v>
      </c>
      <c r="I130" s="223"/>
      <c r="J130" s="218"/>
      <c r="K130" s="218"/>
      <c r="L130" s="224"/>
      <c r="M130" s="225"/>
      <c r="N130" s="226"/>
      <c r="O130" s="226"/>
      <c r="P130" s="226"/>
      <c r="Q130" s="226"/>
      <c r="R130" s="226"/>
      <c r="S130" s="226"/>
      <c r="T130" s="227"/>
      <c r="AT130" s="228" t="s">
        <v>145</v>
      </c>
      <c r="AU130" s="228" t="s">
        <v>89</v>
      </c>
      <c r="AV130" s="13" t="s">
        <v>89</v>
      </c>
      <c r="AW130" s="13" t="s">
        <v>34</v>
      </c>
      <c r="AX130" s="13" t="s">
        <v>79</v>
      </c>
      <c r="AY130" s="228" t="s">
        <v>137</v>
      </c>
    </row>
    <row r="131" spans="1:65" s="14" customFormat="1" ht="11.25">
      <c r="B131" s="229"/>
      <c r="C131" s="230"/>
      <c r="D131" s="219" t="s">
        <v>145</v>
      </c>
      <c r="E131" s="231" t="s">
        <v>1</v>
      </c>
      <c r="F131" s="232" t="s">
        <v>147</v>
      </c>
      <c r="G131" s="230"/>
      <c r="H131" s="233">
        <v>6</v>
      </c>
      <c r="I131" s="234"/>
      <c r="J131" s="230"/>
      <c r="K131" s="230"/>
      <c r="L131" s="235"/>
      <c r="M131" s="236"/>
      <c r="N131" s="237"/>
      <c r="O131" s="237"/>
      <c r="P131" s="237"/>
      <c r="Q131" s="237"/>
      <c r="R131" s="237"/>
      <c r="S131" s="237"/>
      <c r="T131" s="238"/>
      <c r="AT131" s="239" t="s">
        <v>145</v>
      </c>
      <c r="AU131" s="239" t="s">
        <v>89</v>
      </c>
      <c r="AV131" s="14" t="s">
        <v>144</v>
      </c>
      <c r="AW131" s="14" t="s">
        <v>34</v>
      </c>
      <c r="AX131" s="14" t="s">
        <v>87</v>
      </c>
      <c r="AY131" s="239" t="s">
        <v>137</v>
      </c>
    </row>
    <row r="132" spans="1:65" s="2" customFormat="1" ht="24" customHeight="1">
      <c r="A132" s="35"/>
      <c r="B132" s="36"/>
      <c r="C132" s="204" t="s">
        <v>151</v>
      </c>
      <c r="D132" s="204" t="s">
        <v>139</v>
      </c>
      <c r="E132" s="205" t="s">
        <v>152</v>
      </c>
      <c r="F132" s="206" t="s">
        <v>153</v>
      </c>
      <c r="G132" s="207" t="s">
        <v>142</v>
      </c>
      <c r="H132" s="208">
        <v>22.5</v>
      </c>
      <c r="I132" s="209"/>
      <c r="J132" s="210">
        <f>ROUND(I132*H132,2)</f>
        <v>0</v>
      </c>
      <c r="K132" s="206" t="s">
        <v>143</v>
      </c>
      <c r="L132" s="40"/>
      <c r="M132" s="211" t="s">
        <v>1</v>
      </c>
      <c r="N132" s="212" t="s">
        <v>44</v>
      </c>
      <c r="O132" s="72"/>
      <c r="P132" s="213">
        <f>O132*H132</f>
        <v>0</v>
      </c>
      <c r="Q132" s="213">
        <v>6.053E-2</v>
      </c>
      <c r="R132" s="213">
        <f>Q132*H132</f>
        <v>1.3619250000000001</v>
      </c>
      <c r="S132" s="213">
        <v>0</v>
      </c>
      <c r="T132" s="214">
        <f>S132*H132</f>
        <v>0</v>
      </c>
      <c r="U132" s="35"/>
      <c r="V132" s="35"/>
      <c r="W132" s="35"/>
      <c r="X132" s="35"/>
      <c r="Y132" s="35"/>
      <c r="Z132" s="35"/>
      <c r="AA132" s="35"/>
      <c r="AB132" s="35"/>
      <c r="AC132" s="35"/>
      <c r="AD132" s="35"/>
      <c r="AE132" s="35"/>
      <c r="AR132" s="215" t="s">
        <v>144</v>
      </c>
      <c r="AT132" s="215" t="s">
        <v>139</v>
      </c>
      <c r="AU132" s="215" t="s">
        <v>89</v>
      </c>
      <c r="AY132" s="18" t="s">
        <v>137</v>
      </c>
      <c r="BE132" s="216">
        <f>IF(N132="základní",J132,0)</f>
        <v>0</v>
      </c>
      <c r="BF132" s="216">
        <f>IF(N132="snížená",J132,0)</f>
        <v>0</v>
      </c>
      <c r="BG132" s="216">
        <f>IF(N132="zákl. přenesená",J132,0)</f>
        <v>0</v>
      </c>
      <c r="BH132" s="216">
        <f>IF(N132="sníž. přenesená",J132,0)</f>
        <v>0</v>
      </c>
      <c r="BI132" s="216">
        <f>IF(N132="nulová",J132,0)</f>
        <v>0</v>
      </c>
      <c r="BJ132" s="18" t="s">
        <v>87</v>
      </c>
      <c r="BK132" s="216">
        <f>ROUND(I132*H132,2)</f>
        <v>0</v>
      </c>
      <c r="BL132" s="18" t="s">
        <v>144</v>
      </c>
      <c r="BM132" s="215" t="s">
        <v>154</v>
      </c>
    </row>
    <row r="133" spans="1:65" s="15" customFormat="1" ht="11.25">
      <c r="B133" s="240"/>
      <c r="C133" s="241"/>
      <c r="D133" s="219" t="s">
        <v>145</v>
      </c>
      <c r="E133" s="242" t="s">
        <v>1</v>
      </c>
      <c r="F133" s="243" t="s">
        <v>557</v>
      </c>
      <c r="G133" s="241"/>
      <c r="H133" s="242" t="s">
        <v>1</v>
      </c>
      <c r="I133" s="244"/>
      <c r="J133" s="241"/>
      <c r="K133" s="241"/>
      <c r="L133" s="245"/>
      <c r="M133" s="246"/>
      <c r="N133" s="247"/>
      <c r="O133" s="247"/>
      <c r="P133" s="247"/>
      <c r="Q133" s="247"/>
      <c r="R133" s="247"/>
      <c r="S133" s="247"/>
      <c r="T133" s="248"/>
      <c r="AT133" s="249" t="s">
        <v>145</v>
      </c>
      <c r="AU133" s="249" t="s">
        <v>89</v>
      </c>
      <c r="AV133" s="15" t="s">
        <v>87</v>
      </c>
      <c r="AW133" s="15" t="s">
        <v>34</v>
      </c>
      <c r="AX133" s="15" t="s">
        <v>79</v>
      </c>
      <c r="AY133" s="249" t="s">
        <v>137</v>
      </c>
    </row>
    <row r="134" spans="1:65" s="13" customFormat="1" ht="11.25">
      <c r="B134" s="217"/>
      <c r="C134" s="218"/>
      <c r="D134" s="219" t="s">
        <v>145</v>
      </c>
      <c r="E134" s="220" t="s">
        <v>1</v>
      </c>
      <c r="F134" s="221" t="s">
        <v>558</v>
      </c>
      <c r="G134" s="218"/>
      <c r="H134" s="222">
        <v>22.5</v>
      </c>
      <c r="I134" s="223"/>
      <c r="J134" s="218"/>
      <c r="K134" s="218"/>
      <c r="L134" s="224"/>
      <c r="M134" s="225"/>
      <c r="N134" s="226"/>
      <c r="O134" s="226"/>
      <c r="P134" s="226"/>
      <c r="Q134" s="226"/>
      <c r="R134" s="226"/>
      <c r="S134" s="226"/>
      <c r="T134" s="227"/>
      <c r="AT134" s="228" t="s">
        <v>145</v>
      </c>
      <c r="AU134" s="228" t="s">
        <v>89</v>
      </c>
      <c r="AV134" s="13" t="s">
        <v>89</v>
      </c>
      <c r="AW134" s="13" t="s">
        <v>34</v>
      </c>
      <c r="AX134" s="13" t="s">
        <v>79</v>
      </c>
      <c r="AY134" s="228" t="s">
        <v>137</v>
      </c>
    </row>
    <row r="135" spans="1:65" s="14" customFormat="1" ht="11.25">
      <c r="B135" s="229"/>
      <c r="C135" s="230"/>
      <c r="D135" s="219" t="s">
        <v>145</v>
      </c>
      <c r="E135" s="231" t="s">
        <v>1</v>
      </c>
      <c r="F135" s="232" t="s">
        <v>147</v>
      </c>
      <c r="G135" s="230"/>
      <c r="H135" s="233">
        <v>22.5</v>
      </c>
      <c r="I135" s="234"/>
      <c r="J135" s="230"/>
      <c r="K135" s="230"/>
      <c r="L135" s="235"/>
      <c r="M135" s="236"/>
      <c r="N135" s="237"/>
      <c r="O135" s="237"/>
      <c r="P135" s="237"/>
      <c r="Q135" s="237"/>
      <c r="R135" s="237"/>
      <c r="S135" s="237"/>
      <c r="T135" s="238"/>
      <c r="AT135" s="239" t="s">
        <v>145</v>
      </c>
      <c r="AU135" s="239" t="s">
        <v>89</v>
      </c>
      <c r="AV135" s="14" t="s">
        <v>144</v>
      </c>
      <c r="AW135" s="14" t="s">
        <v>34</v>
      </c>
      <c r="AX135" s="14" t="s">
        <v>87</v>
      </c>
      <c r="AY135" s="239" t="s">
        <v>137</v>
      </c>
    </row>
    <row r="136" spans="1:65" s="2" customFormat="1" ht="16.5" customHeight="1">
      <c r="A136" s="35"/>
      <c r="B136" s="36"/>
      <c r="C136" s="204" t="s">
        <v>144</v>
      </c>
      <c r="D136" s="204" t="s">
        <v>139</v>
      </c>
      <c r="E136" s="205" t="s">
        <v>156</v>
      </c>
      <c r="F136" s="206" t="s">
        <v>157</v>
      </c>
      <c r="G136" s="207" t="s">
        <v>142</v>
      </c>
      <c r="H136" s="208">
        <v>806.8</v>
      </c>
      <c r="I136" s="209"/>
      <c r="J136" s="210">
        <f>ROUND(I136*H136,2)</f>
        <v>0</v>
      </c>
      <c r="K136" s="206" t="s">
        <v>143</v>
      </c>
      <c r="L136" s="40"/>
      <c r="M136" s="211" t="s">
        <v>1</v>
      </c>
      <c r="N136" s="212" t="s">
        <v>44</v>
      </c>
      <c r="O136" s="72"/>
      <c r="P136" s="213">
        <f>O136*H136</f>
        <v>0</v>
      </c>
      <c r="Q136" s="213">
        <v>5.5000000000000003E-4</v>
      </c>
      <c r="R136" s="213">
        <f>Q136*H136</f>
        <v>0.44374000000000002</v>
      </c>
      <c r="S136" s="213">
        <v>0</v>
      </c>
      <c r="T136" s="214">
        <f>S136*H136</f>
        <v>0</v>
      </c>
      <c r="U136" s="35"/>
      <c r="V136" s="35"/>
      <c r="W136" s="35"/>
      <c r="X136" s="35"/>
      <c r="Y136" s="35"/>
      <c r="Z136" s="35"/>
      <c r="AA136" s="35"/>
      <c r="AB136" s="35"/>
      <c r="AC136" s="35"/>
      <c r="AD136" s="35"/>
      <c r="AE136" s="35"/>
      <c r="AR136" s="215" t="s">
        <v>144</v>
      </c>
      <c r="AT136" s="215" t="s">
        <v>139</v>
      </c>
      <c r="AU136" s="215" t="s">
        <v>89</v>
      </c>
      <c r="AY136" s="18" t="s">
        <v>137</v>
      </c>
      <c r="BE136" s="216">
        <f>IF(N136="základní",J136,0)</f>
        <v>0</v>
      </c>
      <c r="BF136" s="216">
        <f>IF(N136="snížená",J136,0)</f>
        <v>0</v>
      </c>
      <c r="BG136" s="216">
        <f>IF(N136="zákl. přenesená",J136,0)</f>
        <v>0</v>
      </c>
      <c r="BH136" s="216">
        <f>IF(N136="sníž. přenesená",J136,0)</f>
        <v>0</v>
      </c>
      <c r="BI136" s="216">
        <f>IF(N136="nulová",J136,0)</f>
        <v>0</v>
      </c>
      <c r="BJ136" s="18" t="s">
        <v>87</v>
      </c>
      <c r="BK136" s="216">
        <f>ROUND(I136*H136,2)</f>
        <v>0</v>
      </c>
      <c r="BL136" s="18" t="s">
        <v>144</v>
      </c>
      <c r="BM136" s="215" t="s">
        <v>158</v>
      </c>
    </row>
    <row r="137" spans="1:65" s="13" customFormat="1" ht="11.25">
      <c r="B137" s="217"/>
      <c r="C137" s="218"/>
      <c r="D137" s="219" t="s">
        <v>145</v>
      </c>
      <c r="E137" s="220" t="s">
        <v>1</v>
      </c>
      <c r="F137" s="221" t="s">
        <v>559</v>
      </c>
      <c r="G137" s="218"/>
      <c r="H137" s="222">
        <v>806.8</v>
      </c>
      <c r="I137" s="223"/>
      <c r="J137" s="218"/>
      <c r="K137" s="218"/>
      <c r="L137" s="224"/>
      <c r="M137" s="225"/>
      <c r="N137" s="226"/>
      <c r="O137" s="226"/>
      <c r="P137" s="226"/>
      <c r="Q137" s="226"/>
      <c r="R137" s="226"/>
      <c r="S137" s="226"/>
      <c r="T137" s="227"/>
      <c r="AT137" s="228" t="s">
        <v>145</v>
      </c>
      <c r="AU137" s="228" t="s">
        <v>89</v>
      </c>
      <c r="AV137" s="13" t="s">
        <v>89</v>
      </c>
      <c r="AW137" s="13" t="s">
        <v>34</v>
      </c>
      <c r="AX137" s="13" t="s">
        <v>79</v>
      </c>
      <c r="AY137" s="228" t="s">
        <v>137</v>
      </c>
    </row>
    <row r="138" spans="1:65" s="14" customFormat="1" ht="11.25">
      <c r="B138" s="229"/>
      <c r="C138" s="230"/>
      <c r="D138" s="219" t="s">
        <v>145</v>
      </c>
      <c r="E138" s="231" t="s">
        <v>1</v>
      </c>
      <c r="F138" s="232" t="s">
        <v>147</v>
      </c>
      <c r="G138" s="230"/>
      <c r="H138" s="233">
        <v>806.8</v>
      </c>
      <c r="I138" s="234"/>
      <c r="J138" s="230"/>
      <c r="K138" s="230"/>
      <c r="L138" s="235"/>
      <c r="M138" s="236"/>
      <c r="N138" s="237"/>
      <c r="O138" s="237"/>
      <c r="P138" s="237"/>
      <c r="Q138" s="237"/>
      <c r="R138" s="237"/>
      <c r="S138" s="237"/>
      <c r="T138" s="238"/>
      <c r="AT138" s="239" t="s">
        <v>145</v>
      </c>
      <c r="AU138" s="239" t="s">
        <v>89</v>
      </c>
      <c r="AV138" s="14" t="s">
        <v>144</v>
      </c>
      <c r="AW138" s="14" t="s">
        <v>34</v>
      </c>
      <c r="AX138" s="14" t="s">
        <v>87</v>
      </c>
      <c r="AY138" s="239" t="s">
        <v>137</v>
      </c>
    </row>
    <row r="139" spans="1:65" s="2" customFormat="1" ht="16.5" customHeight="1">
      <c r="A139" s="35"/>
      <c r="B139" s="36"/>
      <c r="C139" s="204" t="s">
        <v>160</v>
      </c>
      <c r="D139" s="204" t="s">
        <v>139</v>
      </c>
      <c r="E139" s="205" t="s">
        <v>161</v>
      </c>
      <c r="F139" s="206" t="s">
        <v>162</v>
      </c>
      <c r="G139" s="207" t="s">
        <v>142</v>
      </c>
      <c r="H139" s="208">
        <v>806.8</v>
      </c>
      <c r="I139" s="209"/>
      <c r="J139" s="210">
        <f>ROUND(I139*H139,2)</f>
        <v>0</v>
      </c>
      <c r="K139" s="206" t="s">
        <v>143</v>
      </c>
      <c r="L139" s="40"/>
      <c r="M139" s="211" t="s">
        <v>1</v>
      </c>
      <c r="N139" s="212" t="s">
        <v>44</v>
      </c>
      <c r="O139" s="72"/>
      <c r="P139" s="213">
        <f>O139*H139</f>
        <v>0</v>
      </c>
      <c r="Q139" s="213">
        <v>0</v>
      </c>
      <c r="R139" s="213">
        <f>Q139*H139</f>
        <v>0</v>
      </c>
      <c r="S139" s="213">
        <v>0</v>
      </c>
      <c r="T139" s="214">
        <f>S139*H139</f>
        <v>0</v>
      </c>
      <c r="U139" s="35"/>
      <c r="V139" s="35"/>
      <c r="W139" s="35"/>
      <c r="X139" s="35"/>
      <c r="Y139" s="35"/>
      <c r="Z139" s="35"/>
      <c r="AA139" s="35"/>
      <c r="AB139" s="35"/>
      <c r="AC139" s="35"/>
      <c r="AD139" s="35"/>
      <c r="AE139" s="35"/>
      <c r="AR139" s="215" t="s">
        <v>144</v>
      </c>
      <c r="AT139" s="215" t="s">
        <v>139</v>
      </c>
      <c r="AU139" s="215" t="s">
        <v>89</v>
      </c>
      <c r="AY139" s="18" t="s">
        <v>137</v>
      </c>
      <c r="BE139" s="216">
        <f>IF(N139="základní",J139,0)</f>
        <v>0</v>
      </c>
      <c r="BF139" s="216">
        <f>IF(N139="snížená",J139,0)</f>
        <v>0</v>
      </c>
      <c r="BG139" s="216">
        <f>IF(N139="zákl. přenesená",J139,0)</f>
        <v>0</v>
      </c>
      <c r="BH139" s="216">
        <f>IF(N139="sníž. přenesená",J139,0)</f>
        <v>0</v>
      </c>
      <c r="BI139" s="216">
        <f>IF(N139="nulová",J139,0)</f>
        <v>0</v>
      </c>
      <c r="BJ139" s="18" t="s">
        <v>87</v>
      </c>
      <c r="BK139" s="216">
        <f>ROUND(I139*H139,2)</f>
        <v>0</v>
      </c>
      <c r="BL139" s="18" t="s">
        <v>144</v>
      </c>
      <c r="BM139" s="215" t="s">
        <v>163</v>
      </c>
    </row>
    <row r="140" spans="1:65" s="13" customFormat="1" ht="11.25">
      <c r="B140" s="217"/>
      <c r="C140" s="218"/>
      <c r="D140" s="219" t="s">
        <v>145</v>
      </c>
      <c r="E140" s="220" t="s">
        <v>1</v>
      </c>
      <c r="F140" s="221" t="s">
        <v>559</v>
      </c>
      <c r="G140" s="218"/>
      <c r="H140" s="222">
        <v>806.8</v>
      </c>
      <c r="I140" s="223"/>
      <c r="J140" s="218"/>
      <c r="K140" s="218"/>
      <c r="L140" s="224"/>
      <c r="M140" s="225"/>
      <c r="N140" s="226"/>
      <c r="O140" s="226"/>
      <c r="P140" s="226"/>
      <c r="Q140" s="226"/>
      <c r="R140" s="226"/>
      <c r="S140" s="226"/>
      <c r="T140" s="227"/>
      <c r="AT140" s="228" t="s">
        <v>145</v>
      </c>
      <c r="AU140" s="228" t="s">
        <v>89</v>
      </c>
      <c r="AV140" s="13" t="s">
        <v>89</v>
      </c>
      <c r="AW140" s="13" t="s">
        <v>34</v>
      </c>
      <c r="AX140" s="13" t="s">
        <v>79</v>
      </c>
      <c r="AY140" s="228" t="s">
        <v>137</v>
      </c>
    </row>
    <row r="141" spans="1:65" s="14" customFormat="1" ht="11.25">
      <c r="B141" s="229"/>
      <c r="C141" s="230"/>
      <c r="D141" s="219" t="s">
        <v>145</v>
      </c>
      <c r="E141" s="231" t="s">
        <v>1</v>
      </c>
      <c r="F141" s="232" t="s">
        <v>147</v>
      </c>
      <c r="G141" s="230"/>
      <c r="H141" s="233">
        <v>806.8</v>
      </c>
      <c r="I141" s="234"/>
      <c r="J141" s="230"/>
      <c r="K141" s="230"/>
      <c r="L141" s="235"/>
      <c r="M141" s="236"/>
      <c r="N141" s="237"/>
      <c r="O141" s="237"/>
      <c r="P141" s="237"/>
      <c r="Q141" s="237"/>
      <c r="R141" s="237"/>
      <c r="S141" s="237"/>
      <c r="T141" s="238"/>
      <c r="AT141" s="239" t="s">
        <v>145</v>
      </c>
      <c r="AU141" s="239" t="s">
        <v>89</v>
      </c>
      <c r="AV141" s="14" t="s">
        <v>144</v>
      </c>
      <c r="AW141" s="14" t="s">
        <v>34</v>
      </c>
      <c r="AX141" s="14" t="s">
        <v>87</v>
      </c>
      <c r="AY141" s="239" t="s">
        <v>137</v>
      </c>
    </row>
    <row r="142" spans="1:65" s="2" customFormat="1" ht="24" customHeight="1">
      <c r="A142" s="35"/>
      <c r="B142" s="36"/>
      <c r="C142" s="204" t="s">
        <v>154</v>
      </c>
      <c r="D142" s="204" t="s">
        <v>139</v>
      </c>
      <c r="E142" s="205" t="s">
        <v>164</v>
      </c>
      <c r="F142" s="206" t="s">
        <v>165</v>
      </c>
      <c r="G142" s="207" t="s">
        <v>142</v>
      </c>
      <c r="H142" s="208">
        <v>806.8</v>
      </c>
      <c r="I142" s="209"/>
      <c r="J142" s="210">
        <f>ROUND(I142*H142,2)</f>
        <v>0</v>
      </c>
      <c r="K142" s="206" t="s">
        <v>143</v>
      </c>
      <c r="L142" s="40"/>
      <c r="M142" s="211" t="s">
        <v>1</v>
      </c>
      <c r="N142" s="212" t="s">
        <v>44</v>
      </c>
      <c r="O142" s="72"/>
      <c r="P142" s="213">
        <f>O142*H142</f>
        <v>0</v>
      </c>
      <c r="Q142" s="213">
        <v>1.3999999999999999E-4</v>
      </c>
      <c r="R142" s="213">
        <f>Q142*H142</f>
        <v>0.11295199999999998</v>
      </c>
      <c r="S142" s="213">
        <v>0</v>
      </c>
      <c r="T142" s="214">
        <f>S142*H142</f>
        <v>0</v>
      </c>
      <c r="U142" s="35"/>
      <c r="V142" s="35"/>
      <c r="W142" s="35"/>
      <c r="X142" s="35"/>
      <c r="Y142" s="35"/>
      <c r="Z142" s="35"/>
      <c r="AA142" s="35"/>
      <c r="AB142" s="35"/>
      <c r="AC142" s="35"/>
      <c r="AD142" s="35"/>
      <c r="AE142" s="35"/>
      <c r="AR142" s="215" t="s">
        <v>144</v>
      </c>
      <c r="AT142" s="215" t="s">
        <v>139</v>
      </c>
      <c r="AU142" s="215" t="s">
        <v>89</v>
      </c>
      <c r="AY142" s="18" t="s">
        <v>137</v>
      </c>
      <c r="BE142" s="216">
        <f>IF(N142="základní",J142,0)</f>
        <v>0</v>
      </c>
      <c r="BF142" s="216">
        <f>IF(N142="snížená",J142,0)</f>
        <v>0</v>
      </c>
      <c r="BG142" s="216">
        <f>IF(N142="zákl. přenesená",J142,0)</f>
        <v>0</v>
      </c>
      <c r="BH142" s="216">
        <f>IF(N142="sníž. přenesená",J142,0)</f>
        <v>0</v>
      </c>
      <c r="BI142" s="216">
        <f>IF(N142="nulová",J142,0)</f>
        <v>0</v>
      </c>
      <c r="BJ142" s="18" t="s">
        <v>87</v>
      </c>
      <c r="BK142" s="216">
        <f>ROUND(I142*H142,2)</f>
        <v>0</v>
      </c>
      <c r="BL142" s="18" t="s">
        <v>144</v>
      </c>
      <c r="BM142" s="215" t="s">
        <v>166</v>
      </c>
    </row>
    <row r="143" spans="1:65" s="13" customFormat="1" ht="11.25">
      <c r="B143" s="217"/>
      <c r="C143" s="218"/>
      <c r="D143" s="219" t="s">
        <v>145</v>
      </c>
      <c r="E143" s="220" t="s">
        <v>1</v>
      </c>
      <c r="F143" s="221" t="s">
        <v>559</v>
      </c>
      <c r="G143" s="218"/>
      <c r="H143" s="222">
        <v>806.8</v>
      </c>
      <c r="I143" s="223"/>
      <c r="J143" s="218"/>
      <c r="K143" s="218"/>
      <c r="L143" s="224"/>
      <c r="M143" s="225"/>
      <c r="N143" s="226"/>
      <c r="O143" s="226"/>
      <c r="P143" s="226"/>
      <c r="Q143" s="226"/>
      <c r="R143" s="226"/>
      <c r="S143" s="226"/>
      <c r="T143" s="227"/>
      <c r="AT143" s="228" t="s">
        <v>145</v>
      </c>
      <c r="AU143" s="228" t="s">
        <v>89</v>
      </c>
      <c r="AV143" s="13" t="s">
        <v>89</v>
      </c>
      <c r="AW143" s="13" t="s">
        <v>34</v>
      </c>
      <c r="AX143" s="13" t="s">
        <v>79</v>
      </c>
      <c r="AY143" s="228" t="s">
        <v>137</v>
      </c>
    </row>
    <row r="144" spans="1:65" s="14" customFormat="1" ht="11.25">
      <c r="B144" s="229"/>
      <c r="C144" s="230"/>
      <c r="D144" s="219" t="s">
        <v>145</v>
      </c>
      <c r="E144" s="231" t="s">
        <v>1</v>
      </c>
      <c r="F144" s="232" t="s">
        <v>147</v>
      </c>
      <c r="G144" s="230"/>
      <c r="H144" s="233">
        <v>806.8</v>
      </c>
      <c r="I144" s="234"/>
      <c r="J144" s="230"/>
      <c r="K144" s="230"/>
      <c r="L144" s="235"/>
      <c r="M144" s="236"/>
      <c r="N144" s="237"/>
      <c r="O144" s="237"/>
      <c r="P144" s="237"/>
      <c r="Q144" s="237"/>
      <c r="R144" s="237"/>
      <c r="S144" s="237"/>
      <c r="T144" s="238"/>
      <c r="AT144" s="239" t="s">
        <v>145</v>
      </c>
      <c r="AU144" s="239" t="s">
        <v>89</v>
      </c>
      <c r="AV144" s="14" t="s">
        <v>144</v>
      </c>
      <c r="AW144" s="14" t="s">
        <v>34</v>
      </c>
      <c r="AX144" s="14" t="s">
        <v>87</v>
      </c>
      <c r="AY144" s="239" t="s">
        <v>137</v>
      </c>
    </row>
    <row r="145" spans="1:65" s="2" customFormat="1" ht="24" customHeight="1">
      <c r="A145" s="35"/>
      <c r="B145" s="36"/>
      <c r="C145" s="204" t="s">
        <v>167</v>
      </c>
      <c r="D145" s="204" t="s">
        <v>139</v>
      </c>
      <c r="E145" s="205" t="s">
        <v>168</v>
      </c>
      <c r="F145" s="206" t="s">
        <v>169</v>
      </c>
      <c r="G145" s="207" t="s">
        <v>142</v>
      </c>
      <c r="H145" s="208">
        <v>806.8</v>
      </c>
      <c r="I145" s="209"/>
      <c r="J145" s="210">
        <f>ROUND(I145*H145,2)</f>
        <v>0</v>
      </c>
      <c r="K145" s="206" t="s">
        <v>143</v>
      </c>
      <c r="L145" s="40"/>
      <c r="M145" s="211" t="s">
        <v>1</v>
      </c>
      <c r="N145" s="212" t="s">
        <v>44</v>
      </c>
      <c r="O145" s="72"/>
      <c r="P145" s="213">
        <f>O145*H145</f>
        <v>0</v>
      </c>
      <c r="Q145" s="213">
        <v>0</v>
      </c>
      <c r="R145" s="213">
        <f>Q145*H145</f>
        <v>0</v>
      </c>
      <c r="S145" s="213">
        <v>0</v>
      </c>
      <c r="T145" s="214">
        <f>S145*H145</f>
        <v>0</v>
      </c>
      <c r="U145" s="35"/>
      <c r="V145" s="35"/>
      <c r="W145" s="35"/>
      <c r="X145" s="35"/>
      <c r="Y145" s="35"/>
      <c r="Z145" s="35"/>
      <c r="AA145" s="35"/>
      <c r="AB145" s="35"/>
      <c r="AC145" s="35"/>
      <c r="AD145" s="35"/>
      <c r="AE145" s="35"/>
      <c r="AR145" s="215" t="s">
        <v>144</v>
      </c>
      <c r="AT145" s="215" t="s">
        <v>139</v>
      </c>
      <c r="AU145" s="215" t="s">
        <v>89</v>
      </c>
      <c r="AY145" s="18" t="s">
        <v>137</v>
      </c>
      <c r="BE145" s="216">
        <f>IF(N145="základní",J145,0)</f>
        <v>0</v>
      </c>
      <c r="BF145" s="216">
        <f>IF(N145="snížená",J145,0)</f>
        <v>0</v>
      </c>
      <c r="BG145" s="216">
        <f>IF(N145="zákl. přenesená",J145,0)</f>
        <v>0</v>
      </c>
      <c r="BH145" s="216">
        <f>IF(N145="sníž. přenesená",J145,0)</f>
        <v>0</v>
      </c>
      <c r="BI145" s="216">
        <f>IF(N145="nulová",J145,0)</f>
        <v>0</v>
      </c>
      <c r="BJ145" s="18" t="s">
        <v>87</v>
      </c>
      <c r="BK145" s="216">
        <f>ROUND(I145*H145,2)</f>
        <v>0</v>
      </c>
      <c r="BL145" s="18" t="s">
        <v>144</v>
      </c>
      <c r="BM145" s="215" t="s">
        <v>170</v>
      </c>
    </row>
    <row r="146" spans="1:65" s="13" customFormat="1" ht="11.25">
      <c r="B146" s="217"/>
      <c r="C146" s="218"/>
      <c r="D146" s="219" t="s">
        <v>145</v>
      </c>
      <c r="E146" s="220" t="s">
        <v>1</v>
      </c>
      <c r="F146" s="221" t="s">
        <v>559</v>
      </c>
      <c r="G146" s="218"/>
      <c r="H146" s="222">
        <v>806.8</v>
      </c>
      <c r="I146" s="223"/>
      <c r="J146" s="218"/>
      <c r="K146" s="218"/>
      <c r="L146" s="224"/>
      <c r="M146" s="225"/>
      <c r="N146" s="226"/>
      <c r="O146" s="226"/>
      <c r="P146" s="226"/>
      <c r="Q146" s="226"/>
      <c r="R146" s="226"/>
      <c r="S146" s="226"/>
      <c r="T146" s="227"/>
      <c r="AT146" s="228" t="s">
        <v>145</v>
      </c>
      <c r="AU146" s="228" t="s">
        <v>89</v>
      </c>
      <c r="AV146" s="13" t="s">
        <v>89</v>
      </c>
      <c r="AW146" s="13" t="s">
        <v>34</v>
      </c>
      <c r="AX146" s="13" t="s">
        <v>79</v>
      </c>
      <c r="AY146" s="228" t="s">
        <v>137</v>
      </c>
    </row>
    <row r="147" spans="1:65" s="14" customFormat="1" ht="11.25">
      <c r="B147" s="229"/>
      <c r="C147" s="230"/>
      <c r="D147" s="219" t="s">
        <v>145</v>
      </c>
      <c r="E147" s="231" t="s">
        <v>1</v>
      </c>
      <c r="F147" s="232" t="s">
        <v>147</v>
      </c>
      <c r="G147" s="230"/>
      <c r="H147" s="233">
        <v>806.8</v>
      </c>
      <c r="I147" s="234"/>
      <c r="J147" s="230"/>
      <c r="K147" s="230"/>
      <c r="L147" s="235"/>
      <c r="M147" s="236"/>
      <c r="N147" s="237"/>
      <c r="O147" s="237"/>
      <c r="P147" s="237"/>
      <c r="Q147" s="237"/>
      <c r="R147" s="237"/>
      <c r="S147" s="237"/>
      <c r="T147" s="238"/>
      <c r="AT147" s="239" t="s">
        <v>145</v>
      </c>
      <c r="AU147" s="239" t="s">
        <v>89</v>
      </c>
      <c r="AV147" s="14" t="s">
        <v>144</v>
      </c>
      <c r="AW147" s="14" t="s">
        <v>34</v>
      </c>
      <c r="AX147" s="14" t="s">
        <v>87</v>
      </c>
      <c r="AY147" s="239" t="s">
        <v>137</v>
      </c>
    </row>
    <row r="148" spans="1:65" s="2" customFormat="1" ht="24" customHeight="1">
      <c r="A148" s="35"/>
      <c r="B148" s="36"/>
      <c r="C148" s="204" t="s">
        <v>158</v>
      </c>
      <c r="D148" s="204" t="s">
        <v>139</v>
      </c>
      <c r="E148" s="205" t="s">
        <v>171</v>
      </c>
      <c r="F148" s="206" t="s">
        <v>172</v>
      </c>
      <c r="G148" s="207" t="s">
        <v>173</v>
      </c>
      <c r="H148" s="208">
        <v>85.67</v>
      </c>
      <c r="I148" s="209"/>
      <c r="J148" s="210">
        <f>ROUND(I148*H148,2)</f>
        <v>0</v>
      </c>
      <c r="K148" s="206" t="s">
        <v>143</v>
      </c>
      <c r="L148" s="40"/>
      <c r="M148" s="211" t="s">
        <v>1</v>
      </c>
      <c r="N148" s="212" t="s">
        <v>44</v>
      </c>
      <c r="O148" s="72"/>
      <c r="P148" s="213">
        <f>O148*H148</f>
        <v>0</v>
      </c>
      <c r="Q148" s="213">
        <v>0</v>
      </c>
      <c r="R148" s="213">
        <f>Q148*H148</f>
        <v>0</v>
      </c>
      <c r="S148" s="213">
        <v>0</v>
      </c>
      <c r="T148" s="214">
        <f>S148*H148</f>
        <v>0</v>
      </c>
      <c r="U148" s="35"/>
      <c r="V148" s="35"/>
      <c r="W148" s="35"/>
      <c r="X148" s="35"/>
      <c r="Y148" s="35"/>
      <c r="Z148" s="35"/>
      <c r="AA148" s="35"/>
      <c r="AB148" s="35"/>
      <c r="AC148" s="35"/>
      <c r="AD148" s="35"/>
      <c r="AE148" s="35"/>
      <c r="AR148" s="215" t="s">
        <v>144</v>
      </c>
      <c r="AT148" s="215" t="s">
        <v>139</v>
      </c>
      <c r="AU148" s="215" t="s">
        <v>89</v>
      </c>
      <c r="AY148" s="18" t="s">
        <v>137</v>
      </c>
      <c r="BE148" s="216">
        <f>IF(N148="základní",J148,0)</f>
        <v>0</v>
      </c>
      <c r="BF148" s="216">
        <f>IF(N148="snížená",J148,0)</f>
        <v>0</v>
      </c>
      <c r="BG148" s="216">
        <f>IF(N148="zákl. přenesená",J148,0)</f>
        <v>0</v>
      </c>
      <c r="BH148" s="216">
        <f>IF(N148="sníž. přenesená",J148,0)</f>
        <v>0</v>
      </c>
      <c r="BI148" s="216">
        <f>IF(N148="nulová",J148,0)</f>
        <v>0</v>
      </c>
      <c r="BJ148" s="18" t="s">
        <v>87</v>
      </c>
      <c r="BK148" s="216">
        <f>ROUND(I148*H148,2)</f>
        <v>0</v>
      </c>
      <c r="BL148" s="18" t="s">
        <v>144</v>
      </c>
      <c r="BM148" s="215" t="s">
        <v>174</v>
      </c>
    </row>
    <row r="149" spans="1:65" s="15" customFormat="1" ht="11.25">
      <c r="B149" s="240"/>
      <c r="C149" s="241"/>
      <c r="D149" s="219" t="s">
        <v>145</v>
      </c>
      <c r="E149" s="242" t="s">
        <v>1</v>
      </c>
      <c r="F149" s="243" t="s">
        <v>560</v>
      </c>
      <c r="G149" s="241"/>
      <c r="H149" s="242" t="s">
        <v>1</v>
      </c>
      <c r="I149" s="244"/>
      <c r="J149" s="241"/>
      <c r="K149" s="241"/>
      <c r="L149" s="245"/>
      <c r="M149" s="246"/>
      <c r="N149" s="247"/>
      <c r="O149" s="247"/>
      <c r="P149" s="247"/>
      <c r="Q149" s="247"/>
      <c r="R149" s="247"/>
      <c r="S149" s="247"/>
      <c r="T149" s="248"/>
      <c r="AT149" s="249" t="s">
        <v>145</v>
      </c>
      <c r="AU149" s="249" t="s">
        <v>89</v>
      </c>
      <c r="AV149" s="15" t="s">
        <v>87</v>
      </c>
      <c r="AW149" s="15" t="s">
        <v>34</v>
      </c>
      <c r="AX149" s="15" t="s">
        <v>79</v>
      </c>
      <c r="AY149" s="249" t="s">
        <v>137</v>
      </c>
    </row>
    <row r="150" spans="1:65" s="13" customFormat="1" ht="11.25">
      <c r="B150" s="217"/>
      <c r="C150" s="218"/>
      <c r="D150" s="219" t="s">
        <v>145</v>
      </c>
      <c r="E150" s="220" t="s">
        <v>1</v>
      </c>
      <c r="F150" s="221" t="s">
        <v>561</v>
      </c>
      <c r="G150" s="218"/>
      <c r="H150" s="222">
        <v>85.67</v>
      </c>
      <c r="I150" s="223"/>
      <c r="J150" s="218"/>
      <c r="K150" s="218"/>
      <c r="L150" s="224"/>
      <c r="M150" s="225"/>
      <c r="N150" s="226"/>
      <c r="O150" s="226"/>
      <c r="P150" s="226"/>
      <c r="Q150" s="226"/>
      <c r="R150" s="226"/>
      <c r="S150" s="226"/>
      <c r="T150" s="227"/>
      <c r="AT150" s="228" t="s">
        <v>145</v>
      </c>
      <c r="AU150" s="228" t="s">
        <v>89</v>
      </c>
      <c r="AV150" s="13" t="s">
        <v>89</v>
      </c>
      <c r="AW150" s="13" t="s">
        <v>34</v>
      </c>
      <c r="AX150" s="13" t="s">
        <v>79</v>
      </c>
      <c r="AY150" s="228" t="s">
        <v>137</v>
      </c>
    </row>
    <row r="151" spans="1:65" s="14" customFormat="1" ht="11.25">
      <c r="B151" s="229"/>
      <c r="C151" s="230"/>
      <c r="D151" s="219" t="s">
        <v>145</v>
      </c>
      <c r="E151" s="231" t="s">
        <v>1</v>
      </c>
      <c r="F151" s="232" t="s">
        <v>147</v>
      </c>
      <c r="G151" s="230"/>
      <c r="H151" s="233">
        <v>85.67</v>
      </c>
      <c r="I151" s="234"/>
      <c r="J151" s="230"/>
      <c r="K151" s="230"/>
      <c r="L151" s="235"/>
      <c r="M151" s="236"/>
      <c r="N151" s="237"/>
      <c r="O151" s="237"/>
      <c r="P151" s="237"/>
      <c r="Q151" s="237"/>
      <c r="R151" s="237"/>
      <c r="S151" s="237"/>
      <c r="T151" s="238"/>
      <c r="AT151" s="239" t="s">
        <v>145</v>
      </c>
      <c r="AU151" s="239" t="s">
        <v>89</v>
      </c>
      <c r="AV151" s="14" t="s">
        <v>144</v>
      </c>
      <c r="AW151" s="14" t="s">
        <v>34</v>
      </c>
      <c r="AX151" s="14" t="s">
        <v>87</v>
      </c>
      <c r="AY151" s="239" t="s">
        <v>137</v>
      </c>
    </row>
    <row r="152" spans="1:65" s="2" customFormat="1" ht="24" customHeight="1">
      <c r="A152" s="35"/>
      <c r="B152" s="36"/>
      <c r="C152" s="204" t="s">
        <v>177</v>
      </c>
      <c r="D152" s="204" t="s">
        <v>139</v>
      </c>
      <c r="E152" s="205" t="s">
        <v>562</v>
      </c>
      <c r="F152" s="206" t="s">
        <v>563</v>
      </c>
      <c r="G152" s="207" t="s">
        <v>173</v>
      </c>
      <c r="H152" s="208">
        <v>1.8</v>
      </c>
      <c r="I152" s="209"/>
      <c r="J152" s="210">
        <f>ROUND(I152*H152,2)</f>
        <v>0</v>
      </c>
      <c r="K152" s="206" t="s">
        <v>143</v>
      </c>
      <c r="L152" s="40"/>
      <c r="M152" s="211" t="s">
        <v>1</v>
      </c>
      <c r="N152" s="212" t="s">
        <v>44</v>
      </c>
      <c r="O152" s="72"/>
      <c r="P152" s="213">
        <f>O152*H152</f>
        <v>0</v>
      </c>
      <c r="Q152" s="213">
        <v>0</v>
      </c>
      <c r="R152" s="213">
        <f>Q152*H152</f>
        <v>0</v>
      </c>
      <c r="S152" s="213">
        <v>0</v>
      </c>
      <c r="T152" s="214">
        <f>S152*H152</f>
        <v>0</v>
      </c>
      <c r="U152" s="35"/>
      <c r="V152" s="35"/>
      <c r="W152" s="35"/>
      <c r="X152" s="35"/>
      <c r="Y152" s="35"/>
      <c r="Z152" s="35"/>
      <c r="AA152" s="35"/>
      <c r="AB152" s="35"/>
      <c r="AC152" s="35"/>
      <c r="AD152" s="35"/>
      <c r="AE152" s="35"/>
      <c r="AR152" s="215" t="s">
        <v>144</v>
      </c>
      <c r="AT152" s="215" t="s">
        <v>139</v>
      </c>
      <c r="AU152" s="215" t="s">
        <v>89</v>
      </c>
      <c r="AY152" s="18" t="s">
        <v>137</v>
      </c>
      <c r="BE152" s="216">
        <f>IF(N152="základní",J152,0)</f>
        <v>0</v>
      </c>
      <c r="BF152" s="216">
        <f>IF(N152="snížená",J152,0)</f>
        <v>0</v>
      </c>
      <c r="BG152" s="216">
        <f>IF(N152="zákl. přenesená",J152,0)</f>
        <v>0</v>
      </c>
      <c r="BH152" s="216">
        <f>IF(N152="sníž. přenesená",J152,0)</f>
        <v>0</v>
      </c>
      <c r="BI152" s="216">
        <f>IF(N152="nulová",J152,0)</f>
        <v>0</v>
      </c>
      <c r="BJ152" s="18" t="s">
        <v>87</v>
      </c>
      <c r="BK152" s="216">
        <f>ROUND(I152*H152,2)</f>
        <v>0</v>
      </c>
      <c r="BL152" s="18" t="s">
        <v>144</v>
      </c>
      <c r="BM152" s="215" t="s">
        <v>180</v>
      </c>
    </row>
    <row r="153" spans="1:65" s="13" customFormat="1" ht="11.25">
      <c r="B153" s="217"/>
      <c r="C153" s="218"/>
      <c r="D153" s="219" t="s">
        <v>145</v>
      </c>
      <c r="E153" s="220" t="s">
        <v>1</v>
      </c>
      <c r="F153" s="221" t="s">
        <v>564</v>
      </c>
      <c r="G153" s="218"/>
      <c r="H153" s="222">
        <v>1.8</v>
      </c>
      <c r="I153" s="223"/>
      <c r="J153" s="218"/>
      <c r="K153" s="218"/>
      <c r="L153" s="224"/>
      <c r="M153" s="225"/>
      <c r="N153" s="226"/>
      <c r="O153" s="226"/>
      <c r="P153" s="226"/>
      <c r="Q153" s="226"/>
      <c r="R153" s="226"/>
      <c r="S153" s="226"/>
      <c r="T153" s="227"/>
      <c r="AT153" s="228" t="s">
        <v>145</v>
      </c>
      <c r="AU153" s="228" t="s">
        <v>89</v>
      </c>
      <c r="AV153" s="13" t="s">
        <v>89</v>
      </c>
      <c r="AW153" s="13" t="s">
        <v>34</v>
      </c>
      <c r="AX153" s="13" t="s">
        <v>79</v>
      </c>
      <c r="AY153" s="228" t="s">
        <v>137</v>
      </c>
    </row>
    <row r="154" spans="1:65" s="14" customFormat="1" ht="11.25">
      <c r="B154" s="229"/>
      <c r="C154" s="230"/>
      <c r="D154" s="219" t="s">
        <v>145</v>
      </c>
      <c r="E154" s="231" t="s">
        <v>1</v>
      </c>
      <c r="F154" s="232" t="s">
        <v>147</v>
      </c>
      <c r="G154" s="230"/>
      <c r="H154" s="233">
        <v>1.8</v>
      </c>
      <c r="I154" s="234"/>
      <c r="J154" s="230"/>
      <c r="K154" s="230"/>
      <c r="L154" s="235"/>
      <c r="M154" s="236"/>
      <c r="N154" s="237"/>
      <c r="O154" s="237"/>
      <c r="P154" s="237"/>
      <c r="Q154" s="237"/>
      <c r="R154" s="237"/>
      <c r="S154" s="237"/>
      <c r="T154" s="238"/>
      <c r="AT154" s="239" t="s">
        <v>145</v>
      </c>
      <c r="AU154" s="239" t="s">
        <v>89</v>
      </c>
      <c r="AV154" s="14" t="s">
        <v>144</v>
      </c>
      <c r="AW154" s="14" t="s">
        <v>34</v>
      </c>
      <c r="AX154" s="14" t="s">
        <v>87</v>
      </c>
      <c r="AY154" s="239" t="s">
        <v>137</v>
      </c>
    </row>
    <row r="155" spans="1:65" s="2" customFormat="1" ht="24" customHeight="1">
      <c r="A155" s="35"/>
      <c r="B155" s="36"/>
      <c r="C155" s="204" t="s">
        <v>163</v>
      </c>
      <c r="D155" s="204" t="s">
        <v>139</v>
      </c>
      <c r="E155" s="205" t="s">
        <v>178</v>
      </c>
      <c r="F155" s="206" t="s">
        <v>179</v>
      </c>
      <c r="G155" s="207" t="s">
        <v>173</v>
      </c>
      <c r="H155" s="208">
        <v>2311.7179999999998</v>
      </c>
      <c r="I155" s="209"/>
      <c r="J155" s="210">
        <f>ROUND(I155*H155,2)</f>
        <v>0</v>
      </c>
      <c r="K155" s="206" t="s">
        <v>143</v>
      </c>
      <c r="L155" s="40"/>
      <c r="M155" s="211" t="s">
        <v>1</v>
      </c>
      <c r="N155" s="212" t="s">
        <v>44</v>
      </c>
      <c r="O155" s="72"/>
      <c r="P155" s="213">
        <f>O155*H155</f>
        <v>0</v>
      </c>
      <c r="Q155" s="213">
        <v>0</v>
      </c>
      <c r="R155" s="213">
        <f>Q155*H155</f>
        <v>0</v>
      </c>
      <c r="S155" s="213">
        <v>0</v>
      </c>
      <c r="T155" s="214">
        <f>S155*H155</f>
        <v>0</v>
      </c>
      <c r="U155" s="35"/>
      <c r="V155" s="35"/>
      <c r="W155" s="35"/>
      <c r="X155" s="35"/>
      <c r="Y155" s="35"/>
      <c r="Z155" s="35"/>
      <c r="AA155" s="35"/>
      <c r="AB155" s="35"/>
      <c r="AC155" s="35"/>
      <c r="AD155" s="35"/>
      <c r="AE155" s="35"/>
      <c r="AR155" s="215" t="s">
        <v>144</v>
      </c>
      <c r="AT155" s="215" t="s">
        <v>139</v>
      </c>
      <c r="AU155" s="215" t="s">
        <v>89</v>
      </c>
      <c r="AY155" s="18" t="s">
        <v>137</v>
      </c>
      <c r="BE155" s="216">
        <f>IF(N155="základní",J155,0)</f>
        <v>0</v>
      </c>
      <c r="BF155" s="216">
        <f>IF(N155="snížená",J155,0)</f>
        <v>0</v>
      </c>
      <c r="BG155" s="216">
        <f>IF(N155="zákl. přenesená",J155,0)</f>
        <v>0</v>
      </c>
      <c r="BH155" s="216">
        <f>IF(N155="sníž. přenesená",J155,0)</f>
        <v>0</v>
      </c>
      <c r="BI155" s="216">
        <f>IF(N155="nulová",J155,0)</f>
        <v>0</v>
      </c>
      <c r="BJ155" s="18" t="s">
        <v>87</v>
      </c>
      <c r="BK155" s="216">
        <f>ROUND(I155*H155,2)</f>
        <v>0</v>
      </c>
      <c r="BL155" s="18" t="s">
        <v>144</v>
      </c>
      <c r="BM155" s="215" t="s">
        <v>184</v>
      </c>
    </row>
    <row r="156" spans="1:65" s="13" customFormat="1" ht="11.25">
      <c r="B156" s="217"/>
      <c r="C156" s="218"/>
      <c r="D156" s="219" t="s">
        <v>145</v>
      </c>
      <c r="E156" s="220" t="s">
        <v>1</v>
      </c>
      <c r="F156" s="221" t="s">
        <v>565</v>
      </c>
      <c r="G156" s="218"/>
      <c r="H156" s="222">
        <v>60.463999999999999</v>
      </c>
      <c r="I156" s="223"/>
      <c r="J156" s="218"/>
      <c r="K156" s="218"/>
      <c r="L156" s="224"/>
      <c r="M156" s="225"/>
      <c r="N156" s="226"/>
      <c r="O156" s="226"/>
      <c r="P156" s="226"/>
      <c r="Q156" s="226"/>
      <c r="R156" s="226"/>
      <c r="S156" s="226"/>
      <c r="T156" s="227"/>
      <c r="AT156" s="228" t="s">
        <v>145</v>
      </c>
      <c r="AU156" s="228" t="s">
        <v>89</v>
      </c>
      <c r="AV156" s="13" t="s">
        <v>89</v>
      </c>
      <c r="AW156" s="13" t="s">
        <v>34</v>
      </c>
      <c r="AX156" s="13" t="s">
        <v>79</v>
      </c>
      <c r="AY156" s="228" t="s">
        <v>137</v>
      </c>
    </row>
    <row r="157" spans="1:65" s="13" customFormat="1" ht="11.25">
      <c r="B157" s="217"/>
      <c r="C157" s="218"/>
      <c r="D157" s="219" t="s">
        <v>145</v>
      </c>
      <c r="E157" s="220" t="s">
        <v>1</v>
      </c>
      <c r="F157" s="221" t="s">
        <v>566</v>
      </c>
      <c r="G157" s="218"/>
      <c r="H157" s="222">
        <v>1174.404</v>
      </c>
      <c r="I157" s="223"/>
      <c r="J157" s="218"/>
      <c r="K157" s="218"/>
      <c r="L157" s="224"/>
      <c r="M157" s="225"/>
      <c r="N157" s="226"/>
      <c r="O157" s="226"/>
      <c r="P157" s="226"/>
      <c r="Q157" s="226"/>
      <c r="R157" s="226"/>
      <c r="S157" s="226"/>
      <c r="T157" s="227"/>
      <c r="AT157" s="228" t="s">
        <v>145</v>
      </c>
      <c r="AU157" s="228" t="s">
        <v>89</v>
      </c>
      <c r="AV157" s="13" t="s">
        <v>89</v>
      </c>
      <c r="AW157" s="13" t="s">
        <v>34</v>
      </c>
      <c r="AX157" s="13" t="s">
        <v>79</v>
      </c>
      <c r="AY157" s="228" t="s">
        <v>137</v>
      </c>
    </row>
    <row r="158" spans="1:65" s="13" customFormat="1" ht="11.25">
      <c r="B158" s="217"/>
      <c r="C158" s="218"/>
      <c r="D158" s="219" t="s">
        <v>145</v>
      </c>
      <c r="E158" s="220" t="s">
        <v>1</v>
      </c>
      <c r="F158" s="221" t="s">
        <v>567</v>
      </c>
      <c r="G158" s="218"/>
      <c r="H158" s="222">
        <v>299.95</v>
      </c>
      <c r="I158" s="223"/>
      <c r="J158" s="218"/>
      <c r="K158" s="218"/>
      <c r="L158" s="224"/>
      <c r="M158" s="225"/>
      <c r="N158" s="226"/>
      <c r="O158" s="226"/>
      <c r="P158" s="226"/>
      <c r="Q158" s="226"/>
      <c r="R158" s="226"/>
      <c r="S158" s="226"/>
      <c r="T158" s="227"/>
      <c r="AT158" s="228" t="s">
        <v>145</v>
      </c>
      <c r="AU158" s="228" t="s">
        <v>89</v>
      </c>
      <c r="AV158" s="13" t="s">
        <v>89</v>
      </c>
      <c r="AW158" s="13" t="s">
        <v>34</v>
      </c>
      <c r="AX158" s="13" t="s">
        <v>79</v>
      </c>
      <c r="AY158" s="228" t="s">
        <v>137</v>
      </c>
    </row>
    <row r="159" spans="1:65" s="13" customFormat="1" ht="11.25">
      <c r="B159" s="217"/>
      <c r="C159" s="218"/>
      <c r="D159" s="219" t="s">
        <v>145</v>
      </c>
      <c r="E159" s="220" t="s">
        <v>1</v>
      </c>
      <c r="F159" s="221" t="s">
        <v>568</v>
      </c>
      <c r="G159" s="218"/>
      <c r="H159" s="222">
        <v>725.77200000000005</v>
      </c>
      <c r="I159" s="223"/>
      <c r="J159" s="218"/>
      <c r="K159" s="218"/>
      <c r="L159" s="224"/>
      <c r="M159" s="225"/>
      <c r="N159" s="226"/>
      <c r="O159" s="226"/>
      <c r="P159" s="226"/>
      <c r="Q159" s="226"/>
      <c r="R159" s="226"/>
      <c r="S159" s="226"/>
      <c r="T159" s="227"/>
      <c r="AT159" s="228" t="s">
        <v>145</v>
      </c>
      <c r="AU159" s="228" t="s">
        <v>89</v>
      </c>
      <c r="AV159" s="13" t="s">
        <v>89</v>
      </c>
      <c r="AW159" s="13" t="s">
        <v>34</v>
      </c>
      <c r="AX159" s="13" t="s">
        <v>79</v>
      </c>
      <c r="AY159" s="228" t="s">
        <v>137</v>
      </c>
    </row>
    <row r="160" spans="1:65" s="13" customFormat="1" ht="11.25">
      <c r="B160" s="217"/>
      <c r="C160" s="218"/>
      <c r="D160" s="219" t="s">
        <v>145</v>
      </c>
      <c r="E160" s="220" t="s">
        <v>1</v>
      </c>
      <c r="F160" s="221" t="s">
        <v>569</v>
      </c>
      <c r="G160" s="218"/>
      <c r="H160" s="222">
        <v>51.128</v>
      </c>
      <c r="I160" s="223"/>
      <c r="J160" s="218"/>
      <c r="K160" s="218"/>
      <c r="L160" s="224"/>
      <c r="M160" s="225"/>
      <c r="N160" s="226"/>
      <c r="O160" s="226"/>
      <c r="P160" s="226"/>
      <c r="Q160" s="226"/>
      <c r="R160" s="226"/>
      <c r="S160" s="226"/>
      <c r="T160" s="227"/>
      <c r="AT160" s="228" t="s">
        <v>145</v>
      </c>
      <c r="AU160" s="228" t="s">
        <v>89</v>
      </c>
      <c r="AV160" s="13" t="s">
        <v>89</v>
      </c>
      <c r="AW160" s="13" t="s">
        <v>34</v>
      </c>
      <c r="AX160" s="13" t="s">
        <v>79</v>
      </c>
      <c r="AY160" s="228" t="s">
        <v>137</v>
      </c>
    </row>
    <row r="161" spans="1:65" s="14" customFormat="1" ht="11.25">
      <c r="B161" s="229"/>
      <c r="C161" s="230"/>
      <c r="D161" s="219" t="s">
        <v>145</v>
      </c>
      <c r="E161" s="231" t="s">
        <v>1</v>
      </c>
      <c r="F161" s="232" t="s">
        <v>147</v>
      </c>
      <c r="G161" s="230"/>
      <c r="H161" s="233">
        <v>2311.7180000000003</v>
      </c>
      <c r="I161" s="234"/>
      <c r="J161" s="230"/>
      <c r="K161" s="230"/>
      <c r="L161" s="235"/>
      <c r="M161" s="236"/>
      <c r="N161" s="237"/>
      <c r="O161" s="237"/>
      <c r="P161" s="237"/>
      <c r="Q161" s="237"/>
      <c r="R161" s="237"/>
      <c r="S161" s="237"/>
      <c r="T161" s="238"/>
      <c r="AT161" s="239" t="s">
        <v>145</v>
      </c>
      <c r="AU161" s="239" t="s">
        <v>89</v>
      </c>
      <c r="AV161" s="14" t="s">
        <v>144</v>
      </c>
      <c r="AW161" s="14" t="s">
        <v>34</v>
      </c>
      <c r="AX161" s="14" t="s">
        <v>87</v>
      </c>
      <c r="AY161" s="239" t="s">
        <v>137</v>
      </c>
    </row>
    <row r="162" spans="1:65" s="2" customFormat="1" ht="24" customHeight="1">
      <c r="A162" s="35"/>
      <c r="B162" s="36"/>
      <c r="C162" s="204" t="s">
        <v>185</v>
      </c>
      <c r="D162" s="204" t="s">
        <v>139</v>
      </c>
      <c r="E162" s="205" t="s">
        <v>182</v>
      </c>
      <c r="F162" s="206" t="s">
        <v>183</v>
      </c>
      <c r="G162" s="207" t="s">
        <v>173</v>
      </c>
      <c r="H162" s="208">
        <v>2311.7179999999998</v>
      </c>
      <c r="I162" s="209"/>
      <c r="J162" s="210">
        <f>ROUND(I162*H162,2)</f>
        <v>0</v>
      </c>
      <c r="K162" s="206" t="s">
        <v>143</v>
      </c>
      <c r="L162" s="40"/>
      <c r="M162" s="211" t="s">
        <v>1</v>
      </c>
      <c r="N162" s="212" t="s">
        <v>44</v>
      </c>
      <c r="O162" s="72"/>
      <c r="P162" s="213">
        <f>O162*H162</f>
        <v>0</v>
      </c>
      <c r="Q162" s="213">
        <v>0</v>
      </c>
      <c r="R162" s="213">
        <f>Q162*H162</f>
        <v>0</v>
      </c>
      <c r="S162" s="213">
        <v>0</v>
      </c>
      <c r="T162" s="214">
        <f>S162*H162</f>
        <v>0</v>
      </c>
      <c r="U162" s="35"/>
      <c r="V162" s="35"/>
      <c r="W162" s="35"/>
      <c r="X162" s="35"/>
      <c r="Y162" s="35"/>
      <c r="Z162" s="35"/>
      <c r="AA162" s="35"/>
      <c r="AB162" s="35"/>
      <c r="AC162" s="35"/>
      <c r="AD162" s="35"/>
      <c r="AE162" s="35"/>
      <c r="AR162" s="215" t="s">
        <v>144</v>
      </c>
      <c r="AT162" s="215" t="s">
        <v>139</v>
      </c>
      <c r="AU162" s="215" t="s">
        <v>89</v>
      </c>
      <c r="AY162" s="18" t="s">
        <v>137</v>
      </c>
      <c r="BE162" s="216">
        <f>IF(N162="základní",J162,0)</f>
        <v>0</v>
      </c>
      <c r="BF162" s="216">
        <f>IF(N162="snížená",J162,0)</f>
        <v>0</v>
      </c>
      <c r="BG162" s="216">
        <f>IF(N162="zákl. přenesená",J162,0)</f>
        <v>0</v>
      </c>
      <c r="BH162" s="216">
        <f>IF(N162="sníž. přenesená",J162,0)</f>
        <v>0</v>
      </c>
      <c r="BI162" s="216">
        <f>IF(N162="nulová",J162,0)</f>
        <v>0</v>
      </c>
      <c r="BJ162" s="18" t="s">
        <v>87</v>
      </c>
      <c r="BK162" s="216">
        <f>ROUND(I162*H162,2)</f>
        <v>0</v>
      </c>
      <c r="BL162" s="18" t="s">
        <v>144</v>
      </c>
      <c r="BM162" s="215" t="s">
        <v>189</v>
      </c>
    </row>
    <row r="163" spans="1:65" s="13" customFormat="1" ht="11.25">
      <c r="B163" s="217"/>
      <c r="C163" s="218"/>
      <c r="D163" s="219" t="s">
        <v>145</v>
      </c>
      <c r="E163" s="220" t="s">
        <v>1</v>
      </c>
      <c r="F163" s="221" t="s">
        <v>565</v>
      </c>
      <c r="G163" s="218"/>
      <c r="H163" s="222">
        <v>60.463999999999999</v>
      </c>
      <c r="I163" s="223"/>
      <c r="J163" s="218"/>
      <c r="K163" s="218"/>
      <c r="L163" s="224"/>
      <c r="M163" s="225"/>
      <c r="N163" s="226"/>
      <c r="O163" s="226"/>
      <c r="P163" s="226"/>
      <c r="Q163" s="226"/>
      <c r="R163" s="226"/>
      <c r="S163" s="226"/>
      <c r="T163" s="227"/>
      <c r="AT163" s="228" t="s">
        <v>145</v>
      </c>
      <c r="AU163" s="228" t="s">
        <v>89</v>
      </c>
      <c r="AV163" s="13" t="s">
        <v>89</v>
      </c>
      <c r="AW163" s="13" t="s">
        <v>34</v>
      </c>
      <c r="AX163" s="13" t="s">
        <v>79</v>
      </c>
      <c r="AY163" s="228" t="s">
        <v>137</v>
      </c>
    </row>
    <row r="164" spans="1:65" s="13" customFormat="1" ht="11.25">
      <c r="B164" s="217"/>
      <c r="C164" s="218"/>
      <c r="D164" s="219" t="s">
        <v>145</v>
      </c>
      <c r="E164" s="220" t="s">
        <v>1</v>
      </c>
      <c r="F164" s="221" t="s">
        <v>566</v>
      </c>
      <c r="G164" s="218"/>
      <c r="H164" s="222">
        <v>1174.404</v>
      </c>
      <c r="I164" s="223"/>
      <c r="J164" s="218"/>
      <c r="K164" s="218"/>
      <c r="L164" s="224"/>
      <c r="M164" s="225"/>
      <c r="N164" s="226"/>
      <c r="O164" s="226"/>
      <c r="P164" s="226"/>
      <c r="Q164" s="226"/>
      <c r="R164" s="226"/>
      <c r="S164" s="226"/>
      <c r="T164" s="227"/>
      <c r="AT164" s="228" t="s">
        <v>145</v>
      </c>
      <c r="AU164" s="228" t="s">
        <v>89</v>
      </c>
      <c r="AV164" s="13" t="s">
        <v>89</v>
      </c>
      <c r="AW164" s="13" t="s">
        <v>34</v>
      </c>
      <c r="AX164" s="13" t="s">
        <v>79</v>
      </c>
      <c r="AY164" s="228" t="s">
        <v>137</v>
      </c>
    </row>
    <row r="165" spans="1:65" s="13" customFormat="1" ht="11.25">
      <c r="B165" s="217"/>
      <c r="C165" s="218"/>
      <c r="D165" s="219" t="s">
        <v>145</v>
      </c>
      <c r="E165" s="220" t="s">
        <v>1</v>
      </c>
      <c r="F165" s="221" t="s">
        <v>567</v>
      </c>
      <c r="G165" s="218"/>
      <c r="H165" s="222">
        <v>299.95</v>
      </c>
      <c r="I165" s="223"/>
      <c r="J165" s="218"/>
      <c r="K165" s="218"/>
      <c r="L165" s="224"/>
      <c r="M165" s="225"/>
      <c r="N165" s="226"/>
      <c r="O165" s="226"/>
      <c r="P165" s="226"/>
      <c r="Q165" s="226"/>
      <c r="R165" s="226"/>
      <c r="S165" s="226"/>
      <c r="T165" s="227"/>
      <c r="AT165" s="228" t="s">
        <v>145</v>
      </c>
      <c r="AU165" s="228" t="s">
        <v>89</v>
      </c>
      <c r="AV165" s="13" t="s">
        <v>89</v>
      </c>
      <c r="AW165" s="13" t="s">
        <v>34</v>
      </c>
      <c r="AX165" s="13" t="s">
        <v>79</v>
      </c>
      <c r="AY165" s="228" t="s">
        <v>137</v>
      </c>
    </row>
    <row r="166" spans="1:65" s="13" customFormat="1" ht="11.25">
      <c r="B166" s="217"/>
      <c r="C166" s="218"/>
      <c r="D166" s="219" t="s">
        <v>145</v>
      </c>
      <c r="E166" s="220" t="s">
        <v>1</v>
      </c>
      <c r="F166" s="221" t="s">
        <v>568</v>
      </c>
      <c r="G166" s="218"/>
      <c r="H166" s="222">
        <v>725.77200000000005</v>
      </c>
      <c r="I166" s="223"/>
      <c r="J166" s="218"/>
      <c r="K166" s="218"/>
      <c r="L166" s="224"/>
      <c r="M166" s="225"/>
      <c r="N166" s="226"/>
      <c r="O166" s="226"/>
      <c r="P166" s="226"/>
      <c r="Q166" s="226"/>
      <c r="R166" s="226"/>
      <c r="S166" s="226"/>
      <c r="T166" s="227"/>
      <c r="AT166" s="228" t="s">
        <v>145</v>
      </c>
      <c r="AU166" s="228" t="s">
        <v>89</v>
      </c>
      <c r="AV166" s="13" t="s">
        <v>89</v>
      </c>
      <c r="AW166" s="13" t="s">
        <v>34</v>
      </c>
      <c r="AX166" s="13" t="s">
        <v>79</v>
      </c>
      <c r="AY166" s="228" t="s">
        <v>137</v>
      </c>
    </row>
    <row r="167" spans="1:65" s="13" customFormat="1" ht="11.25">
      <c r="B167" s="217"/>
      <c r="C167" s="218"/>
      <c r="D167" s="219" t="s">
        <v>145</v>
      </c>
      <c r="E167" s="220" t="s">
        <v>1</v>
      </c>
      <c r="F167" s="221" t="s">
        <v>569</v>
      </c>
      <c r="G167" s="218"/>
      <c r="H167" s="222">
        <v>51.128</v>
      </c>
      <c r="I167" s="223"/>
      <c r="J167" s="218"/>
      <c r="K167" s="218"/>
      <c r="L167" s="224"/>
      <c r="M167" s="225"/>
      <c r="N167" s="226"/>
      <c r="O167" s="226"/>
      <c r="P167" s="226"/>
      <c r="Q167" s="226"/>
      <c r="R167" s="226"/>
      <c r="S167" s="226"/>
      <c r="T167" s="227"/>
      <c r="AT167" s="228" t="s">
        <v>145</v>
      </c>
      <c r="AU167" s="228" t="s">
        <v>89</v>
      </c>
      <c r="AV167" s="13" t="s">
        <v>89</v>
      </c>
      <c r="AW167" s="13" t="s">
        <v>34</v>
      </c>
      <c r="AX167" s="13" t="s">
        <v>79</v>
      </c>
      <c r="AY167" s="228" t="s">
        <v>137</v>
      </c>
    </row>
    <row r="168" spans="1:65" s="14" customFormat="1" ht="11.25">
      <c r="B168" s="229"/>
      <c r="C168" s="230"/>
      <c r="D168" s="219" t="s">
        <v>145</v>
      </c>
      <c r="E168" s="231" t="s">
        <v>1</v>
      </c>
      <c r="F168" s="232" t="s">
        <v>147</v>
      </c>
      <c r="G168" s="230"/>
      <c r="H168" s="233">
        <v>2311.7180000000003</v>
      </c>
      <c r="I168" s="234"/>
      <c r="J168" s="230"/>
      <c r="K168" s="230"/>
      <c r="L168" s="235"/>
      <c r="M168" s="236"/>
      <c r="N168" s="237"/>
      <c r="O168" s="237"/>
      <c r="P168" s="237"/>
      <c r="Q168" s="237"/>
      <c r="R168" s="237"/>
      <c r="S168" s="237"/>
      <c r="T168" s="238"/>
      <c r="AT168" s="239" t="s">
        <v>145</v>
      </c>
      <c r="AU168" s="239" t="s">
        <v>89</v>
      </c>
      <c r="AV168" s="14" t="s">
        <v>144</v>
      </c>
      <c r="AW168" s="14" t="s">
        <v>34</v>
      </c>
      <c r="AX168" s="14" t="s">
        <v>87</v>
      </c>
      <c r="AY168" s="239" t="s">
        <v>137</v>
      </c>
    </row>
    <row r="169" spans="1:65" s="2" customFormat="1" ht="16.5" customHeight="1">
      <c r="A169" s="35"/>
      <c r="B169" s="36"/>
      <c r="C169" s="204" t="s">
        <v>166</v>
      </c>
      <c r="D169" s="204" t="s">
        <v>139</v>
      </c>
      <c r="E169" s="205" t="s">
        <v>570</v>
      </c>
      <c r="F169" s="206" t="s">
        <v>571</v>
      </c>
      <c r="G169" s="207" t="s">
        <v>188</v>
      </c>
      <c r="H169" s="208">
        <v>3302.4549999999999</v>
      </c>
      <c r="I169" s="209"/>
      <c r="J169" s="210">
        <f>ROUND(I169*H169,2)</f>
        <v>0</v>
      </c>
      <c r="K169" s="206" t="s">
        <v>143</v>
      </c>
      <c r="L169" s="40"/>
      <c r="M169" s="211" t="s">
        <v>1</v>
      </c>
      <c r="N169" s="212" t="s">
        <v>44</v>
      </c>
      <c r="O169" s="72"/>
      <c r="P169" s="213">
        <f>O169*H169</f>
        <v>0</v>
      </c>
      <c r="Q169" s="213">
        <v>6.4000000000000005E-4</v>
      </c>
      <c r="R169" s="213">
        <f>Q169*H169</f>
        <v>2.1135712</v>
      </c>
      <c r="S169" s="213">
        <v>0</v>
      </c>
      <c r="T169" s="214">
        <f>S169*H169</f>
        <v>0</v>
      </c>
      <c r="U169" s="35"/>
      <c r="V169" s="35"/>
      <c r="W169" s="35"/>
      <c r="X169" s="35"/>
      <c r="Y169" s="35"/>
      <c r="Z169" s="35"/>
      <c r="AA169" s="35"/>
      <c r="AB169" s="35"/>
      <c r="AC169" s="35"/>
      <c r="AD169" s="35"/>
      <c r="AE169" s="35"/>
      <c r="AR169" s="215" t="s">
        <v>144</v>
      </c>
      <c r="AT169" s="215" t="s">
        <v>139</v>
      </c>
      <c r="AU169" s="215" t="s">
        <v>89</v>
      </c>
      <c r="AY169" s="18" t="s">
        <v>137</v>
      </c>
      <c r="BE169" s="216">
        <f>IF(N169="základní",J169,0)</f>
        <v>0</v>
      </c>
      <c r="BF169" s="216">
        <f>IF(N169="snížená",J169,0)</f>
        <v>0</v>
      </c>
      <c r="BG169" s="216">
        <f>IF(N169="zákl. přenesená",J169,0)</f>
        <v>0</v>
      </c>
      <c r="BH169" s="216">
        <f>IF(N169="sníž. přenesená",J169,0)</f>
        <v>0</v>
      </c>
      <c r="BI169" s="216">
        <f>IF(N169="nulová",J169,0)</f>
        <v>0</v>
      </c>
      <c r="BJ169" s="18" t="s">
        <v>87</v>
      </c>
      <c r="BK169" s="216">
        <f>ROUND(I169*H169,2)</f>
        <v>0</v>
      </c>
      <c r="BL169" s="18" t="s">
        <v>144</v>
      </c>
      <c r="BM169" s="215" t="s">
        <v>193</v>
      </c>
    </row>
    <row r="170" spans="1:65" s="13" customFormat="1" ht="11.25">
      <c r="B170" s="217"/>
      <c r="C170" s="218"/>
      <c r="D170" s="219" t="s">
        <v>145</v>
      </c>
      <c r="E170" s="220" t="s">
        <v>1</v>
      </c>
      <c r="F170" s="221" t="s">
        <v>572</v>
      </c>
      <c r="G170" s="218"/>
      <c r="H170" s="222">
        <v>86.376999999999995</v>
      </c>
      <c r="I170" s="223"/>
      <c r="J170" s="218"/>
      <c r="K170" s="218"/>
      <c r="L170" s="224"/>
      <c r="M170" s="225"/>
      <c r="N170" s="226"/>
      <c r="O170" s="226"/>
      <c r="P170" s="226"/>
      <c r="Q170" s="226"/>
      <c r="R170" s="226"/>
      <c r="S170" s="226"/>
      <c r="T170" s="227"/>
      <c r="AT170" s="228" t="s">
        <v>145</v>
      </c>
      <c r="AU170" s="228" t="s">
        <v>89</v>
      </c>
      <c r="AV170" s="13" t="s">
        <v>89</v>
      </c>
      <c r="AW170" s="13" t="s">
        <v>34</v>
      </c>
      <c r="AX170" s="13" t="s">
        <v>79</v>
      </c>
      <c r="AY170" s="228" t="s">
        <v>137</v>
      </c>
    </row>
    <row r="171" spans="1:65" s="13" customFormat="1" ht="11.25">
      <c r="B171" s="217"/>
      <c r="C171" s="218"/>
      <c r="D171" s="219" t="s">
        <v>145</v>
      </c>
      <c r="E171" s="220" t="s">
        <v>1</v>
      </c>
      <c r="F171" s="221" t="s">
        <v>573</v>
      </c>
      <c r="G171" s="218"/>
      <c r="H171" s="222">
        <v>1677.72</v>
      </c>
      <c r="I171" s="223"/>
      <c r="J171" s="218"/>
      <c r="K171" s="218"/>
      <c r="L171" s="224"/>
      <c r="M171" s="225"/>
      <c r="N171" s="226"/>
      <c r="O171" s="226"/>
      <c r="P171" s="226"/>
      <c r="Q171" s="226"/>
      <c r="R171" s="226"/>
      <c r="S171" s="226"/>
      <c r="T171" s="227"/>
      <c r="AT171" s="228" t="s">
        <v>145</v>
      </c>
      <c r="AU171" s="228" t="s">
        <v>89</v>
      </c>
      <c r="AV171" s="13" t="s">
        <v>89</v>
      </c>
      <c r="AW171" s="13" t="s">
        <v>34</v>
      </c>
      <c r="AX171" s="13" t="s">
        <v>79</v>
      </c>
      <c r="AY171" s="228" t="s">
        <v>137</v>
      </c>
    </row>
    <row r="172" spans="1:65" s="13" customFormat="1" ht="11.25">
      <c r="B172" s="217"/>
      <c r="C172" s="218"/>
      <c r="D172" s="219" t="s">
        <v>145</v>
      </c>
      <c r="E172" s="220" t="s">
        <v>1</v>
      </c>
      <c r="F172" s="221" t="s">
        <v>574</v>
      </c>
      <c r="G172" s="218"/>
      <c r="H172" s="222">
        <v>428.5</v>
      </c>
      <c r="I172" s="223"/>
      <c r="J172" s="218"/>
      <c r="K172" s="218"/>
      <c r="L172" s="224"/>
      <c r="M172" s="225"/>
      <c r="N172" s="226"/>
      <c r="O172" s="226"/>
      <c r="P172" s="226"/>
      <c r="Q172" s="226"/>
      <c r="R172" s="226"/>
      <c r="S172" s="226"/>
      <c r="T172" s="227"/>
      <c r="AT172" s="228" t="s">
        <v>145</v>
      </c>
      <c r="AU172" s="228" t="s">
        <v>89</v>
      </c>
      <c r="AV172" s="13" t="s">
        <v>89</v>
      </c>
      <c r="AW172" s="13" t="s">
        <v>34</v>
      </c>
      <c r="AX172" s="13" t="s">
        <v>79</v>
      </c>
      <c r="AY172" s="228" t="s">
        <v>137</v>
      </c>
    </row>
    <row r="173" spans="1:65" s="13" customFormat="1" ht="11.25">
      <c r="B173" s="217"/>
      <c r="C173" s="218"/>
      <c r="D173" s="219" t="s">
        <v>145</v>
      </c>
      <c r="E173" s="220" t="s">
        <v>1</v>
      </c>
      <c r="F173" s="221" t="s">
        <v>575</v>
      </c>
      <c r="G173" s="218"/>
      <c r="H173" s="222">
        <v>1036.818</v>
      </c>
      <c r="I173" s="223"/>
      <c r="J173" s="218"/>
      <c r="K173" s="218"/>
      <c r="L173" s="224"/>
      <c r="M173" s="225"/>
      <c r="N173" s="226"/>
      <c r="O173" s="226"/>
      <c r="P173" s="226"/>
      <c r="Q173" s="226"/>
      <c r="R173" s="226"/>
      <c r="S173" s="226"/>
      <c r="T173" s="227"/>
      <c r="AT173" s="228" t="s">
        <v>145</v>
      </c>
      <c r="AU173" s="228" t="s">
        <v>89</v>
      </c>
      <c r="AV173" s="13" t="s">
        <v>89</v>
      </c>
      <c r="AW173" s="13" t="s">
        <v>34</v>
      </c>
      <c r="AX173" s="13" t="s">
        <v>79</v>
      </c>
      <c r="AY173" s="228" t="s">
        <v>137</v>
      </c>
    </row>
    <row r="174" spans="1:65" s="13" customFormat="1" ht="11.25">
      <c r="B174" s="217"/>
      <c r="C174" s="218"/>
      <c r="D174" s="219" t="s">
        <v>145</v>
      </c>
      <c r="E174" s="220" t="s">
        <v>1</v>
      </c>
      <c r="F174" s="221" t="s">
        <v>576</v>
      </c>
      <c r="G174" s="218"/>
      <c r="H174" s="222">
        <v>73.040000000000006</v>
      </c>
      <c r="I174" s="223"/>
      <c r="J174" s="218"/>
      <c r="K174" s="218"/>
      <c r="L174" s="224"/>
      <c r="M174" s="225"/>
      <c r="N174" s="226"/>
      <c r="O174" s="226"/>
      <c r="P174" s="226"/>
      <c r="Q174" s="226"/>
      <c r="R174" s="226"/>
      <c r="S174" s="226"/>
      <c r="T174" s="227"/>
      <c r="AT174" s="228" t="s">
        <v>145</v>
      </c>
      <c r="AU174" s="228" t="s">
        <v>89</v>
      </c>
      <c r="AV174" s="13" t="s">
        <v>89</v>
      </c>
      <c r="AW174" s="13" t="s">
        <v>34</v>
      </c>
      <c r="AX174" s="13" t="s">
        <v>79</v>
      </c>
      <c r="AY174" s="228" t="s">
        <v>137</v>
      </c>
    </row>
    <row r="175" spans="1:65" s="14" customFormat="1" ht="11.25">
      <c r="B175" s="229"/>
      <c r="C175" s="230"/>
      <c r="D175" s="219" t="s">
        <v>145</v>
      </c>
      <c r="E175" s="231" t="s">
        <v>1</v>
      </c>
      <c r="F175" s="232" t="s">
        <v>147</v>
      </c>
      <c r="G175" s="230"/>
      <c r="H175" s="233">
        <v>3302.4549999999999</v>
      </c>
      <c r="I175" s="234"/>
      <c r="J175" s="230"/>
      <c r="K175" s="230"/>
      <c r="L175" s="235"/>
      <c r="M175" s="236"/>
      <c r="N175" s="237"/>
      <c r="O175" s="237"/>
      <c r="P175" s="237"/>
      <c r="Q175" s="237"/>
      <c r="R175" s="237"/>
      <c r="S175" s="237"/>
      <c r="T175" s="238"/>
      <c r="AT175" s="239" t="s">
        <v>145</v>
      </c>
      <c r="AU175" s="239" t="s">
        <v>89</v>
      </c>
      <c r="AV175" s="14" t="s">
        <v>144</v>
      </c>
      <c r="AW175" s="14" t="s">
        <v>34</v>
      </c>
      <c r="AX175" s="14" t="s">
        <v>87</v>
      </c>
      <c r="AY175" s="239" t="s">
        <v>137</v>
      </c>
    </row>
    <row r="176" spans="1:65" s="2" customFormat="1" ht="16.5" customHeight="1">
      <c r="A176" s="35"/>
      <c r="B176" s="36"/>
      <c r="C176" s="204" t="s">
        <v>194</v>
      </c>
      <c r="D176" s="204" t="s">
        <v>139</v>
      </c>
      <c r="E176" s="205" t="s">
        <v>577</v>
      </c>
      <c r="F176" s="206" t="s">
        <v>578</v>
      </c>
      <c r="G176" s="207" t="s">
        <v>188</v>
      </c>
      <c r="H176" s="208">
        <v>3302.4549999999999</v>
      </c>
      <c r="I176" s="209"/>
      <c r="J176" s="210">
        <f>ROUND(I176*H176,2)</f>
        <v>0</v>
      </c>
      <c r="K176" s="206" t="s">
        <v>143</v>
      </c>
      <c r="L176" s="40"/>
      <c r="M176" s="211" t="s">
        <v>1</v>
      </c>
      <c r="N176" s="212" t="s">
        <v>44</v>
      </c>
      <c r="O176" s="72"/>
      <c r="P176" s="213">
        <f>O176*H176</f>
        <v>0</v>
      </c>
      <c r="Q176" s="213">
        <v>0</v>
      </c>
      <c r="R176" s="213">
        <f>Q176*H176</f>
        <v>0</v>
      </c>
      <c r="S176" s="213">
        <v>0</v>
      </c>
      <c r="T176" s="214">
        <f>S176*H176</f>
        <v>0</v>
      </c>
      <c r="U176" s="35"/>
      <c r="V176" s="35"/>
      <c r="W176" s="35"/>
      <c r="X176" s="35"/>
      <c r="Y176" s="35"/>
      <c r="Z176" s="35"/>
      <c r="AA176" s="35"/>
      <c r="AB176" s="35"/>
      <c r="AC176" s="35"/>
      <c r="AD176" s="35"/>
      <c r="AE176" s="35"/>
      <c r="AR176" s="215" t="s">
        <v>144</v>
      </c>
      <c r="AT176" s="215" t="s">
        <v>139</v>
      </c>
      <c r="AU176" s="215" t="s">
        <v>89</v>
      </c>
      <c r="AY176" s="18" t="s">
        <v>137</v>
      </c>
      <c r="BE176" s="216">
        <f>IF(N176="základní",J176,0)</f>
        <v>0</v>
      </c>
      <c r="BF176" s="216">
        <f>IF(N176="snížená",J176,0)</f>
        <v>0</v>
      </c>
      <c r="BG176" s="216">
        <f>IF(N176="zákl. přenesená",J176,0)</f>
        <v>0</v>
      </c>
      <c r="BH176" s="216">
        <f>IF(N176="sníž. přenesená",J176,0)</f>
        <v>0</v>
      </c>
      <c r="BI176" s="216">
        <f>IF(N176="nulová",J176,0)</f>
        <v>0</v>
      </c>
      <c r="BJ176" s="18" t="s">
        <v>87</v>
      </c>
      <c r="BK176" s="216">
        <f>ROUND(I176*H176,2)</f>
        <v>0</v>
      </c>
      <c r="BL176" s="18" t="s">
        <v>144</v>
      </c>
      <c r="BM176" s="215" t="s">
        <v>197</v>
      </c>
    </row>
    <row r="177" spans="1:65" s="13" customFormat="1" ht="11.25">
      <c r="B177" s="217"/>
      <c r="C177" s="218"/>
      <c r="D177" s="219" t="s">
        <v>145</v>
      </c>
      <c r="E177" s="220" t="s">
        <v>1</v>
      </c>
      <c r="F177" s="221" t="s">
        <v>572</v>
      </c>
      <c r="G177" s="218"/>
      <c r="H177" s="222">
        <v>86.376999999999995</v>
      </c>
      <c r="I177" s="223"/>
      <c r="J177" s="218"/>
      <c r="K177" s="218"/>
      <c r="L177" s="224"/>
      <c r="M177" s="225"/>
      <c r="N177" s="226"/>
      <c r="O177" s="226"/>
      <c r="P177" s="226"/>
      <c r="Q177" s="226"/>
      <c r="R177" s="226"/>
      <c r="S177" s="226"/>
      <c r="T177" s="227"/>
      <c r="AT177" s="228" t="s">
        <v>145</v>
      </c>
      <c r="AU177" s="228" t="s">
        <v>89</v>
      </c>
      <c r="AV177" s="13" t="s">
        <v>89</v>
      </c>
      <c r="AW177" s="13" t="s">
        <v>34</v>
      </c>
      <c r="AX177" s="13" t="s">
        <v>79</v>
      </c>
      <c r="AY177" s="228" t="s">
        <v>137</v>
      </c>
    </row>
    <row r="178" spans="1:65" s="13" customFormat="1" ht="11.25">
      <c r="B178" s="217"/>
      <c r="C178" s="218"/>
      <c r="D178" s="219" t="s">
        <v>145</v>
      </c>
      <c r="E178" s="220" t="s">
        <v>1</v>
      </c>
      <c r="F178" s="221" t="s">
        <v>573</v>
      </c>
      <c r="G178" s="218"/>
      <c r="H178" s="222">
        <v>1677.72</v>
      </c>
      <c r="I178" s="223"/>
      <c r="J178" s="218"/>
      <c r="K178" s="218"/>
      <c r="L178" s="224"/>
      <c r="M178" s="225"/>
      <c r="N178" s="226"/>
      <c r="O178" s="226"/>
      <c r="P178" s="226"/>
      <c r="Q178" s="226"/>
      <c r="R178" s="226"/>
      <c r="S178" s="226"/>
      <c r="T178" s="227"/>
      <c r="AT178" s="228" t="s">
        <v>145</v>
      </c>
      <c r="AU178" s="228" t="s">
        <v>89</v>
      </c>
      <c r="AV178" s="13" t="s">
        <v>89</v>
      </c>
      <c r="AW178" s="13" t="s">
        <v>34</v>
      </c>
      <c r="AX178" s="13" t="s">
        <v>79</v>
      </c>
      <c r="AY178" s="228" t="s">
        <v>137</v>
      </c>
    </row>
    <row r="179" spans="1:65" s="13" customFormat="1" ht="11.25">
      <c r="B179" s="217"/>
      <c r="C179" s="218"/>
      <c r="D179" s="219" t="s">
        <v>145</v>
      </c>
      <c r="E179" s="220" t="s">
        <v>1</v>
      </c>
      <c r="F179" s="221" t="s">
        <v>574</v>
      </c>
      <c r="G179" s="218"/>
      <c r="H179" s="222">
        <v>428.5</v>
      </c>
      <c r="I179" s="223"/>
      <c r="J179" s="218"/>
      <c r="K179" s="218"/>
      <c r="L179" s="224"/>
      <c r="M179" s="225"/>
      <c r="N179" s="226"/>
      <c r="O179" s="226"/>
      <c r="P179" s="226"/>
      <c r="Q179" s="226"/>
      <c r="R179" s="226"/>
      <c r="S179" s="226"/>
      <c r="T179" s="227"/>
      <c r="AT179" s="228" t="s">
        <v>145</v>
      </c>
      <c r="AU179" s="228" t="s">
        <v>89</v>
      </c>
      <c r="AV179" s="13" t="s">
        <v>89</v>
      </c>
      <c r="AW179" s="13" t="s">
        <v>34</v>
      </c>
      <c r="AX179" s="13" t="s">
        <v>79</v>
      </c>
      <c r="AY179" s="228" t="s">
        <v>137</v>
      </c>
    </row>
    <row r="180" spans="1:65" s="13" customFormat="1" ht="11.25">
      <c r="B180" s="217"/>
      <c r="C180" s="218"/>
      <c r="D180" s="219" t="s">
        <v>145</v>
      </c>
      <c r="E180" s="220" t="s">
        <v>1</v>
      </c>
      <c r="F180" s="221" t="s">
        <v>575</v>
      </c>
      <c r="G180" s="218"/>
      <c r="H180" s="222">
        <v>1036.818</v>
      </c>
      <c r="I180" s="223"/>
      <c r="J180" s="218"/>
      <c r="K180" s="218"/>
      <c r="L180" s="224"/>
      <c r="M180" s="225"/>
      <c r="N180" s="226"/>
      <c r="O180" s="226"/>
      <c r="P180" s="226"/>
      <c r="Q180" s="226"/>
      <c r="R180" s="226"/>
      <c r="S180" s="226"/>
      <c r="T180" s="227"/>
      <c r="AT180" s="228" t="s">
        <v>145</v>
      </c>
      <c r="AU180" s="228" t="s">
        <v>89</v>
      </c>
      <c r="AV180" s="13" t="s">
        <v>89</v>
      </c>
      <c r="AW180" s="13" t="s">
        <v>34</v>
      </c>
      <c r="AX180" s="13" t="s">
        <v>79</v>
      </c>
      <c r="AY180" s="228" t="s">
        <v>137</v>
      </c>
    </row>
    <row r="181" spans="1:65" s="13" customFormat="1" ht="11.25">
      <c r="B181" s="217"/>
      <c r="C181" s="218"/>
      <c r="D181" s="219" t="s">
        <v>145</v>
      </c>
      <c r="E181" s="220" t="s">
        <v>1</v>
      </c>
      <c r="F181" s="221" t="s">
        <v>576</v>
      </c>
      <c r="G181" s="218"/>
      <c r="H181" s="222">
        <v>73.040000000000006</v>
      </c>
      <c r="I181" s="223"/>
      <c r="J181" s="218"/>
      <c r="K181" s="218"/>
      <c r="L181" s="224"/>
      <c r="M181" s="225"/>
      <c r="N181" s="226"/>
      <c r="O181" s="226"/>
      <c r="P181" s="226"/>
      <c r="Q181" s="226"/>
      <c r="R181" s="226"/>
      <c r="S181" s="226"/>
      <c r="T181" s="227"/>
      <c r="AT181" s="228" t="s">
        <v>145</v>
      </c>
      <c r="AU181" s="228" t="s">
        <v>89</v>
      </c>
      <c r="AV181" s="13" t="s">
        <v>89</v>
      </c>
      <c r="AW181" s="13" t="s">
        <v>34</v>
      </c>
      <c r="AX181" s="13" t="s">
        <v>79</v>
      </c>
      <c r="AY181" s="228" t="s">
        <v>137</v>
      </c>
    </row>
    <row r="182" spans="1:65" s="14" customFormat="1" ht="11.25">
      <c r="B182" s="229"/>
      <c r="C182" s="230"/>
      <c r="D182" s="219" t="s">
        <v>145</v>
      </c>
      <c r="E182" s="231" t="s">
        <v>1</v>
      </c>
      <c r="F182" s="232" t="s">
        <v>147</v>
      </c>
      <c r="G182" s="230"/>
      <c r="H182" s="233">
        <v>3302.4549999999999</v>
      </c>
      <c r="I182" s="234"/>
      <c r="J182" s="230"/>
      <c r="K182" s="230"/>
      <c r="L182" s="235"/>
      <c r="M182" s="236"/>
      <c r="N182" s="237"/>
      <c r="O182" s="237"/>
      <c r="P182" s="237"/>
      <c r="Q182" s="237"/>
      <c r="R182" s="237"/>
      <c r="S182" s="237"/>
      <c r="T182" s="238"/>
      <c r="AT182" s="239" t="s">
        <v>145</v>
      </c>
      <c r="AU182" s="239" t="s">
        <v>89</v>
      </c>
      <c r="AV182" s="14" t="s">
        <v>144</v>
      </c>
      <c r="AW182" s="14" t="s">
        <v>34</v>
      </c>
      <c r="AX182" s="14" t="s">
        <v>87</v>
      </c>
      <c r="AY182" s="239" t="s">
        <v>137</v>
      </c>
    </row>
    <row r="183" spans="1:65" s="2" customFormat="1" ht="24" customHeight="1">
      <c r="A183" s="35"/>
      <c r="B183" s="36"/>
      <c r="C183" s="204" t="s">
        <v>170</v>
      </c>
      <c r="D183" s="204" t="s">
        <v>139</v>
      </c>
      <c r="E183" s="205" t="s">
        <v>579</v>
      </c>
      <c r="F183" s="206" t="s">
        <v>580</v>
      </c>
      <c r="G183" s="207" t="s">
        <v>173</v>
      </c>
      <c r="H183" s="208">
        <v>1271.4449999999999</v>
      </c>
      <c r="I183" s="209"/>
      <c r="J183" s="210">
        <f>ROUND(I183*H183,2)</f>
        <v>0</v>
      </c>
      <c r="K183" s="206" t="s">
        <v>143</v>
      </c>
      <c r="L183" s="40"/>
      <c r="M183" s="211" t="s">
        <v>1</v>
      </c>
      <c r="N183" s="212" t="s">
        <v>44</v>
      </c>
      <c r="O183" s="72"/>
      <c r="P183" s="213">
        <f>O183*H183</f>
        <v>0</v>
      </c>
      <c r="Q183" s="213">
        <v>0</v>
      </c>
      <c r="R183" s="213">
        <f>Q183*H183</f>
        <v>0</v>
      </c>
      <c r="S183" s="213">
        <v>0</v>
      </c>
      <c r="T183" s="214">
        <f>S183*H183</f>
        <v>0</v>
      </c>
      <c r="U183" s="35"/>
      <c r="V183" s="35"/>
      <c r="W183" s="35"/>
      <c r="X183" s="35"/>
      <c r="Y183" s="35"/>
      <c r="Z183" s="35"/>
      <c r="AA183" s="35"/>
      <c r="AB183" s="35"/>
      <c r="AC183" s="35"/>
      <c r="AD183" s="35"/>
      <c r="AE183" s="35"/>
      <c r="AR183" s="215" t="s">
        <v>144</v>
      </c>
      <c r="AT183" s="215" t="s">
        <v>139</v>
      </c>
      <c r="AU183" s="215" t="s">
        <v>89</v>
      </c>
      <c r="AY183" s="18" t="s">
        <v>137</v>
      </c>
      <c r="BE183" s="216">
        <f>IF(N183="základní",J183,0)</f>
        <v>0</v>
      </c>
      <c r="BF183" s="216">
        <f>IF(N183="snížená",J183,0)</f>
        <v>0</v>
      </c>
      <c r="BG183" s="216">
        <f>IF(N183="zákl. přenesená",J183,0)</f>
        <v>0</v>
      </c>
      <c r="BH183" s="216">
        <f>IF(N183="sníž. přenesená",J183,0)</f>
        <v>0</v>
      </c>
      <c r="BI183" s="216">
        <f>IF(N183="nulová",J183,0)</f>
        <v>0</v>
      </c>
      <c r="BJ183" s="18" t="s">
        <v>87</v>
      </c>
      <c r="BK183" s="216">
        <f>ROUND(I183*H183,2)</f>
        <v>0</v>
      </c>
      <c r="BL183" s="18" t="s">
        <v>144</v>
      </c>
      <c r="BM183" s="215" t="s">
        <v>202</v>
      </c>
    </row>
    <row r="184" spans="1:65" s="15" customFormat="1" ht="11.25">
      <c r="B184" s="240"/>
      <c r="C184" s="241"/>
      <c r="D184" s="219" t="s">
        <v>145</v>
      </c>
      <c r="E184" s="242" t="s">
        <v>1</v>
      </c>
      <c r="F184" s="243" t="s">
        <v>581</v>
      </c>
      <c r="G184" s="241"/>
      <c r="H184" s="242" t="s">
        <v>1</v>
      </c>
      <c r="I184" s="244"/>
      <c r="J184" s="241"/>
      <c r="K184" s="241"/>
      <c r="L184" s="245"/>
      <c r="M184" s="246"/>
      <c r="N184" s="247"/>
      <c r="O184" s="247"/>
      <c r="P184" s="247"/>
      <c r="Q184" s="247"/>
      <c r="R184" s="247"/>
      <c r="S184" s="247"/>
      <c r="T184" s="248"/>
      <c r="AT184" s="249" t="s">
        <v>145</v>
      </c>
      <c r="AU184" s="249" t="s">
        <v>89</v>
      </c>
      <c r="AV184" s="15" t="s">
        <v>87</v>
      </c>
      <c r="AW184" s="15" t="s">
        <v>34</v>
      </c>
      <c r="AX184" s="15" t="s">
        <v>79</v>
      </c>
      <c r="AY184" s="249" t="s">
        <v>137</v>
      </c>
    </row>
    <row r="185" spans="1:65" s="13" customFormat="1" ht="11.25">
      <c r="B185" s="217"/>
      <c r="C185" s="218"/>
      <c r="D185" s="219" t="s">
        <v>145</v>
      </c>
      <c r="E185" s="220" t="s">
        <v>1</v>
      </c>
      <c r="F185" s="221" t="s">
        <v>582</v>
      </c>
      <c r="G185" s="218"/>
      <c r="H185" s="222">
        <v>1271.4449999999999</v>
      </c>
      <c r="I185" s="223"/>
      <c r="J185" s="218"/>
      <c r="K185" s="218"/>
      <c r="L185" s="224"/>
      <c r="M185" s="225"/>
      <c r="N185" s="226"/>
      <c r="O185" s="226"/>
      <c r="P185" s="226"/>
      <c r="Q185" s="226"/>
      <c r="R185" s="226"/>
      <c r="S185" s="226"/>
      <c r="T185" s="227"/>
      <c r="AT185" s="228" t="s">
        <v>145</v>
      </c>
      <c r="AU185" s="228" t="s">
        <v>89</v>
      </c>
      <c r="AV185" s="13" t="s">
        <v>89</v>
      </c>
      <c r="AW185" s="13" t="s">
        <v>34</v>
      </c>
      <c r="AX185" s="13" t="s">
        <v>79</v>
      </c>
      <c r="AY185" s="228" t="s">
        <v>137</v>
      </c>
    </row>
    <row r="186" spans="1:65" s="14" customFormat="1" ht="11.25">
      <c r="B186" s="229"/>
      <c r="C186" s="230"/>
      <c r="D186" s="219" t="s">
        <v>145</v>
      </c>
      <c r="E186" s="231" t="s">
        <v>1</v>
      </c>
      <c r="F186" s="232" t="s">
        <v>147</v>
      </c>
      <c r="G186" s="230"/>
      <c r="H186" s="233">
        <v>1271.4449999999999</v>
      </c>
      <c r="I186" s="234"/>
      <c r="J186" s="230"/>
      <c r="K186" s="230"/>
      <c r="L186" s="235"/>
      <c r="M186" s="236"/>
      <c r="N186" s="237"/>
      <c r="O186" s="237"/>
      <c r="P186" s="237"/>
      <c r="Q186" s="237"/>
      <c r="R186" s="237"/>
      <c r="S186" s="237"/>
      <c r="T186" s="238"/>
      <c r="AT186" s="239" t="s">
        <v>145</v>
      </c>
      <c r="AU186" s="239" t="s">
        <v>89</v>
      </c>
      <c r="AV186" s="14" t="s">
        <v>144</v>
      </c>
      <c r="AW186" s="14" t="s">
        <v>34</v>
      </c>
      <c r="AX186" s="14" t="s">
        <v>87</v>
      </c>
      <c r="AY186" s="239" t="s">
        <v>137</v>
      </c>
    </row>
    <row r="187" spans="1:65" s="2" customFormat="1" ht="24" customHeight="1">
      <c r="A187" s="35"/>
      <c r="B187" s="36"/>
      <c r="C187" s="204" t="s">
        <v>8</v>
      </c>
      <c r="D187" s="204" t="s">
        <v>139</v>
      </c>
      <c r="E187" s="205" t="s">
        <v>200</v>
      </c>
      <c r="F187" s="206" t="s">
        <v>201</v>
      </c>
      <c r="G187" s="207" t="s">
        <v>173</v>
      </c>
      <c r="H187" s="208">
        <v>1.8</v>
      </c>
      <c r="I187" s="209"/>
      <c r="J187" s="210">
        <f>ROUND(I187*H187,2)</f>
        <v>0</v>
      </c>
      <c r="K187" s="206" t="s">
        <v>143</v>
      </c>
      <c r="L187" s="40"/>
      <c r="M187" s="211" t="s">
        <v>1</v>
      </c>
      <c r="N187" s="212" t="s">
        <v>44</v>
      </c>
      <c r="O187" s="72"/>
      <c r="P187" s="213">
        <f>O187*H187</f>
        <v>0</v>
      </c>
      <c r="Q187" s="213">
        <v>0</v>
      </c>
      <c r="R187" s="213">
        <f>Q187*H187</f>
        <v>0</v>
      </c>
      <c r="S187" s="213">
        <v>0</v>
      </c>
      <c r="T187" s="214">
        <f>S187*H187</f>
        <v>0</v>
      </c>
      <c r="U187" s="35"/>
      <c r="V187" s="35"/>
      <c r="W187" s="35"/>
      <c r="X187" s="35"/>
      <c r="Y187" s="35"/>
      <c r="Z187" s="35"/>
      <c r="AA187" s="35"/>
      <c r="AB187" s="35"/>
      <c r="AC187" s="35"/>
      <c r="AD187" s="35"/>
      <c r="AE187" s="35"/>
      <c r="AR187" s="215" t="s">
        <v>144</v>
      </c>
      <c r="AT187" s="215" t="s">
        <v>139</v>
      </c>
      <c r="AU187" s="215" t="s">
        <v>89</v>
      </c>
      <c r="AY187" s="18" t="s">
        <v>137</v>
      </c>
      <c r="BE187" s="216">
        <f>IF(N187="základní",J187,0)</f>
        <v>0</v>
      </c>
      <c r="BF187" s="216">
        <f>IF(N187="snížená",J187,0)</f>
        <v>0</v>
      </c>
      <c r="BG187" s="216">
        <f>IF(N187="zákl. přenesená",J187,0)</f>
        <v>0</v>
      </c>
      <c r="BH187" s="216">
        <f>IF(N187="sníž. přenesená",J187,0)</f>
        <v>0</v>
      </c>
      <c r="BI187" s="216">
        <f>IF(N187="nulová",J187,0)</f>
        <v>0</v>
      </c>
      <c r="BJ187" s="18" t="s">
        <v>87</v>
      </c>
      <c r="BK187" s="216">
        <f>ROUND(I187*H187,2)</f>
        <v>0</v>
      </c>
      <c r="BL187" s="18" t="s">
        <v>144</v>
      </c>
      <c r="BM187" s="215" t="s">
        <v>208</v>
      </c>
    </row>
    <row r="188" spans="1:65" s="13" customFormat="1" ht="11.25">
      <c r="B188" s="217"/>
      <c r="C188" s="218"/>
      <c r="D188" s="219" t="s">
        <v>145</v>
      </c>
      <c r="E188" s="220" t="s">
        <v>1</v>
      </c>
      <c r="F188" s="221" t="s">
        <v>583</v>
      </c>
      <c r="G188" s="218"/>
      <c r="H188" s="222">
        <v>1.8</v>
      </c>
      <c r="I188" s="223"/>
      <c r="J188" s="218"/>
      <c r="K188" s="218"/>
      <c r="L188" s="224"/>
      <c r="M188" s="225"/>
      <c r="N188" s="226"/>
      <c r="O188" s="226"/>
      <c r="P188" s="226"/>
      <c r="Q188" s="226"/>
      <c r="R188" s="226"/>
      <c r="S188" s="226"/>
      <c r="T188" s="227"/>
      <c r="AT188" s="228" t="s">
        <v>145</v>
      </c>
      <c r="AU188" s="228" t="s">
        <v>89</v>
      </c>
      <c r="AV188" s="13" t="s">
        <v>89</v>
      </c>
      <c r="AW188" s="13" t="s">
        <v>34</v>
      </c>
      <c r="AX188" s="13" t="s">
        <v>79</v>
      </c>
      <c r="AY188" s="228" t="s">
        <v>137</v>
      </c>
    </row>
    <row r="189" spans="1:65" s="14" customFormat="1" ht="11.25">
      <c r="B189" s="229"/>
      <c r="C189" s="230"/>
      <c r="D189" s="219" t="s">
        <v>145</v>
      </c>
      <c r="E189" s="231" t="s">
        <v>1</v>
      </c>
      <c r="F189" s="232" t="s">
        <v>147</v>
      </c>
      <c r="G189" s="230"/>
      <c r="H189" s="233">
        <v>1.8</v>
      </c>
      <c r="I189" s="234"/>
      <c r="J189" s="230"/>
      <c r="K189" s="230"/>
      <c r="L189" s="235"/>
      <c r="M189" s="236"/>
      <c r="N189" s="237"/>
      <c r="O189" s="237"/>
      <c r="P189" s="237"/>
      <c r="Q189" s="237"/>
      <c r="R189" s="237"/>
      <c r="S189" s="237"/>
      <c r="T189" s="238"/>
      <c r="AT189" s="239" t="s">
        <v>145</v>
      </c>
      <c r="AU189" s="239" t="s">
        <v>89</v>
      </c>
      <c r="AV189" s="14" t="s">
        <v>144</v>
      </c>
      <c r="AW189" s="14" t="s">
        <v>34</v>
      </c>
      <c r="AX189" s="14" t="s">
        <v>87</v>
      </c>
      <c r="AY189" s="239" t="s">
        <v>137</v>
      </c>
    </row>
    <row r="190" spans="1:65" s="2" customFormat="1" ht="24" customHeight="1">
      <c r="A190" s="35"/>
      <c r="B190" s="36"/>
      <c r="C190" s="204" t="s">
        <v>174</v>
      </c>
      <c r="D190" s="204" t="s">
        <v>139</v>
      </c>
      <c r="E190" s="205" t="s">
        <v>206</v>
      </c>
      <c r="F190" s="206" t="s">
        <v>207</v>
      </c>
      <c r="G190" s="207" t="s">
        <v>173</v>
      </c>
      <c r="H190" s="208">
        <v>470.90300000000002</v>
      </c>
      <c r="I190" s="209"/>
      <c r="J190" s="210">
        <f>ROUND(I190*H190,2)</f>
        <v>0</v>
      </c>
      <c r="K190" s="206" t="s">
        <v>143</v>
      </c>
      <c r="L190" s="40"/>
      <c r="M190" s="211" t="s">
        <v>1</v>
      </c>
      <c r="N190" s="212" t="s">
        <v>44</v>
      </c>
      <c r="O190" s="72"/>
      <c r="P190" s="213">
        <f>O190*H190</f>
        <v>0</v>
      </c>
      <c r="Q190" s="213">
        <v>0</v>
      </c>
      <c r="R190" s="213">
        <f>Q190*H190</f>
        <v>0</v>
      </c>
      <c r="S190" s="213">
        <v>0</v>
      </c>
      <c r="T190" s="214">
        <f>S190*H190</f>
        <v>0</v>
      </c>
      <c r="U190" s="35"/>
      <c r="V190" s="35"/>
      <c r="W190" s="35"/>
      <c r="X190" s="35"/>
      <c r="Y190" s="35"/>
      <c r="Z190" s="35"/>
      <c r="AA190" s="35"/>
      <c r="AB190" s="35"/>
      <c r="AC190" s="35"/>
      <c r="AD190" s="35"/>
      <c r="AE190" s="35"/>
      <c r="AR190" s="215" t="s">
        <v>144</v>
      </c>
      <c r="AT190" s="215" t="s">
        <v>139</v>
      </c>
      <c r="AU190" s="215" t="s">
        <v>89</v>
      </c>
      <c r="AY190" s="18" t="s">
        <v>137</v>
      </c>
      <c r="BE190" s="216">
        <f>IF(N190="základní",J190,0)</f>
        <v>0</v>
      </c>
      <c r="BF190" s="216">
        <f>IF(N190="snížená",J190,0)</f>
        <v>0</v>
      </c>
      <c r="BG190" s="216">
        <f>IF(N190="zákl. přenesená",J190,0)</f>
        <v>0</v>
      </c>
      <c r="BH190" s="216">
        <f>IF(N190="sníž. přenesená",J190,0)</f>
        <v>0</v>
      </c>
      <c r="BI190" s="216">
        <f>IF(N190="nulová",J190,0)</f>
        <v>0</v>
      </c>
      <c r="BJ190" s="18" t="s">
        <v>87</v>
      </c>
      <c r="BK190" s="216">
        <f>ROUND(I190*H190,2)</f>
        <v>0</v>
      </c>
      <c r="BL190" s="18" t="s">
        <v>144</v>
      </c>
      <c r="BM190" s="215" t="s">
        <v>212</v>
      </c>
    </row>
    <row r="191" spans="1:65" s="13" customFormat="1" ht="11.25">
      <c r="B191" s="217"/>
      <c r="C191" s="218"/>
      <c r="D191" s="219" t="s">
        <v>145</v>
      </c>
      <c r="E191" s="220" t="s">
        <v>1</v>
      </c>
      <c r="F191" s="221" t="s">
        <v>584</v>
      </c>
      <c r="G191" s="218"/>
      <c r="H191" s="222">
        <v>470.90300000000002</v>
      </c>
      <c r="I191" s="223"/>
      <c r="J191" s="218"/>
      <c r="K191" s="218"/>
      <c r="L191" s="224"/>
      <c r="M191" s="225"/>
      <c r="N191" s="226"/>
      <c r="O191" s="226"/>
      <c r="P191" s="226"/>
      <c r="Q191" s="226"/>
      <c r="R191" s="226"/>
      <c r="S191" s="226"/>
      <c r="T191" s="227"/>
      <c r="AT191" s="228" t="s">
        <v>145</v>
      </c>
      <c r="AU191" s="228" t="s">
        <v>89</v>
      </c>
      <c r="AV191" s="13" t="s">
        <v>89</v>
      </c>
      <c r="AW191" s="13" t="s">
        <v>34</v>
      </c>
      <c r="AX191" s="13" t="s">
        <v>79</v>
      </c>
      <c r="AY191" s="228" t="s">
        <v>137</v>
      </c>
    </row>
    <row r="192" spans="1:65" s="14" customFormat="1" ht="11.25">
      <c r="B192" s="229"/>
      <c r="C192" s="230"/>
      <c r="D192" s="219" t="s">
        <v>145</v>
      </c>
      <c r="E192" s="231" t="s">
        <v>1</v>
      </c>
      <c r="F192" s="232" t="s">
        <v>147</v>
      </c>
      <c r="G192" s="230"/>
      <c r="H192" s="233">
        <v>470.90300000000002</v>
      </c>
      <c r="I192" s="234"/>
      <c r="J192" s="230"/>
      <c r="K192" s="230"/>
      <c r="L192" s="235"/>
      <c r="M192" s="236"/>
      <c r="N192" s="237"/>
      <c r="O192" s="237"/>
      <c r="P192" s="237"/>
      <c r="Q192" s="237"/>
      <c r="R192" s="237"/>
      <c r="S192" s="237"/>
      <c r="T192" s="238"/>
      <c r="AT192" s="239" t="s">
        <v>145</v>
      </c>
      <c r="AU192" s="239" t="s">
        <v>89</v>
      </c>
      <c r="AV192" s="14" t="s">
        <v>144</v>
      </c>
      <c r="AW192" s="14" t="s">
        <v>34</v>
      </c>
      <c r="AX192" s="14" t="s">
        <v>87</v>
      </c>
      <c r="AY192" s="239" t="s">
        <v>137</v>
      </c>
    </row>
    <row r="193" spans="1:65" s="2" customFormat="1" ht="16.5" customHeight="1">
      <c r="A193" s="35"/>
      <c r="B193" s="36"/>
      <c r="C193" s="204" t="s">
        <v>213</v>
      </c>
      <c r="D193" s="204" t="s">
        <v>139</v>
      </c>
      <c r="E193" s="205" t="s">
        <v>210</v>
      </c>
      <c r="F193" s="206" t="s">
        <v>211</v>
      </c>
      <c r="G193" s="207" t="s">
        <v>173</v>
      </c>
      <c r="H193" s="208">
        <v>1.8</v>
      </c>
      <c r="I193" s="209"/>
      <c r="J193" s="210">
        <f>ROUND(I193*H193,2)</f>
        <v>0</v>
      </c>
      <c r="K193" s="206" t="s">
        <v>143</v>
      </c>
      <c r="L193" s="40"/>
      <c r="M193" s="211" t="s">
        <v>1</v>
      </c>
      <c r="N193" s="212" t="s">
        <v>44</v>
      </c>
      <c r="O193" s="72"/>
      <c r="P193" s="213">
        <f>O193*H193</f>
        <v>0</v>
      </c>
      <c r="Q193" s="213">
        <v>0</v>
      </c>
      <c r="R193" s="213">
        <f>Q193*H193</f>
        <v>0</v>
      </c>
      <c r="S193" s="213">
        <v>0</v>
      </c>
      <c r="T193" s="214">
        <f>S193*H193</f>
        <v>0</v>
      </c>
      <c r="U193" s="35"/>
      <c r="V193" s="35"/>
      <c r="W193" s="35"/>
      <c r="X193" s="35"/>
      <c r="Y193" s="35"/>
      <c r="Z193" s="35"/>
      <c r="AA193" s="35"/>
      <c r="AB193" s="35"/>
      <c r="AC193" s="35"/>
      <c r="AD193" s="35"/>
      <c r="AE193" s="35"/>
      <c r="AR193" s="215" t="s">
        <v>144</v>
      </c>
      <c r="AT193" s="215" t="s">
        <v>139</v>
      </c>
      <c r="AU193" s="215" t="s">
        <v>89</v>
      </c>
      <c r="AY193" s="18" t="s">
        <v>137</v>
      </c>
      <c r="BE193" s="216">
        <f>IF(N193="základní",J193,0)</f>
        <v>0</v>
      </c>
      <c r="BF193" s="216">
        <f>IF(N193="snížená",J193,0)</f>
        <v>0</v>
      </c>
      <c r="BG193" s="216">
        <f>IF(N193="zákl. přenesená",J193,0)</f>
        <v>0</v>
      </c>
      <c r="BH193" s="216">
        <f>IF(N193="sníž. přenesená",J193,0)</f>
        <v>0</v>
      </c>
      <c r="BI193" s="216">
        <f>IF(N193="nulová",J193,0)</f>
        <v>0</v>
      </c>
      <c r="BJ193" s="18" t="s">
        <v>87</v>
      </c>
      <c r="BK193" s="216">
        <f>ROUND(I193*H193,2)</f>
        <v>0</v>
      </c>
      <c r="BL193" s="18" t="s">
        <v>144</v>
      </c>
      <c r="BM193" s="215" t="s">
        <v>216</v>
      </c>
    </row>
    <row r="194" spans="1:65" s="15" customFormat="1" ht="11.25">
      <c r="B194" s="240"/>
      <c r="C194" s="241"/>
      <c r="D194" s="219" t="s">
        <v>145</v>
      </c>
      <c r="E194" s="242" t="s">
        <v>1</v>
      </c>
      <c r="F194" s="243" t="s">
        <v>585</v>
      </c>
      <c r="G194" s="241"/>
      <c r="H194" s="242" t="s">
        <v>1</v>
      </c>
      <c r="I194" s="244"/>
      <c r="J194" s="241"/>
      <c r="K194" s="241"/>
      <c r="L194" s="245"/>
      <c r="M194" s="246"/>
      <c r="N194" s="247"/>
      <c r="O194" s="247"/>
      <c r="P194" s="247"/>
      <c r="Q194" s="247"/>
      <c r="R194" s="247"/>
      <c r="S194" s="247"/>
      <c r="T194" s="248"/>
      <c r="AT194" s="249" t="s">
        <v>145</v>
      </c>
      <c r="AU194" s="249" t="s">
        <v>89</v>
      </c>
      <c r="AV194" s="15" t="s">
        <v>87</v>
      </c>
      <c r="AW194" s="15" t="s">
        <v>34</v>
      </c>
      <c r="AX194" s="15" t="s">
        <v>79</v>
      </c>
      <c r="AY194" s="249" t="s">
        <v>137</v>
      </c>
    </row>
    <row r="195" spans="1:65" s="13" customFormat="1" ht="11.25">
      <c r="B195" s="217"/>
      <c r="C195" s="218"/>
      <c r="D195" s="219" t="s">
        <v>145</v>
      </c>
      <c r="E195" s="220" t="s">
        <v>1</v>
      </c>
      <c r="F195" s="221" t="s">
        <v>583</v>
      </c>
      <c r="G195" s="218"/>
      <c r="H195" s="222">
        <v>1.8</v>
      </c>
      <c r="I195" s="223"/>
      <c r="J195" s="218"/>
      <c r="K195" s="218"/>
      <c r="L195" s="224"/>
      <c r="M195" s="225"/>
      <c r="N195" s="226"/>
      <c r="O195" s="226"/>
      <c r="P195" s="226"/>
      <c r="Q195" s="226"/>
      <c r="R195" s="226"/>
      <c r="S195" s="226"/>
      <c r="T195" s="227"/>
      <c r="AT195" s="228" t="s">
        <v>145</v>
      </c>
      <c r="AU195" s="228" t="s">
        <v>89</v>
      </c>
      <c r="AV195" s="13" t="s">
        <v>89</v>
      </c>
      <c r="AW195" s="13" t="s">
        <v>34</v>
      </c>
      <c r="AX195" s="13" t="s">
        <v>79</v>
      </c>
      <c r="AY195" s="228" t="s">
        <v>137</v>
      </c>
    </row>
    <row r="196" spans="1:65" s="14" customFormat="1" ht="11.25">
      <c r="B196" s="229"/>
      <c r="C196" s="230"/>
      <c r="D196" s="219" t="s">
        <v>145</v>
      </c>
      <c r="E196" s="231" t="s">
        <v>1</v>
      </c>
      <c r="F196" s="232" t="s">
        <v>147</v>
      </c>
      <c r="G196" s="230"/>
      <c r="H196" s="233">
        <v>1.8</v>
      </c>
      <c r="I196" s="234"/>
      <c r="J196" s="230"/>
      <c r="K196" s="230"/>
      <c r="L196" s="235"/>
      <c r="M196" s="236"/>
      <c r="N196" s="237"/>
      <c r="O196" s="237"/>
      <c r="P196" s="237"/>
      <c r="Q196" s="237"/>
      <c r="R196" s="237"/>
      <c r="S196" s="237"/>
      <c r="T196" s="238"/>
      <c r="AT196" s="239" t="s">
        <v>145</v>
      </c>
      <c r="AU196" s="239" t="s">
        <v>89</v>
      </c>
      <c r="AV196" s="14" t="s">
        <v>144</v>
      </c>
      <c r="AW196" s="14" t="s">
        <v>34</v>
      </c>
      <c r="AX196" s="14" t="s">
        <v>87</v>
      </c>
      <c r="AY196" s="239" t="s">
        <v>137</v>
      </c>
    </row>
    <row r="197" spans="1:65" s="2" customFormat="1" ht="16.5" customHeight="1">
      <c r="A197" s="35"/>
      <c r="B197" s="36"/>
      <c r="C197" s="204" t="s">
        <v>180</v>
      </c>
      <c r="D197" s="204" t="s">
        <v>139</v>
      </c>
      <c r="E197" s="205" t="s">
        <v>214</v>
      </c>
      <c r="F197" s="206" t="s">
        <v>215</v>
      </c>
      <c r="G197" s="207" t="s">
        <v>173</v>
      </c>
      <c r="H197" s="208">
        <v>1973.664</v>
      </c>
      <c r="I197" s="209"/>
      <c r="J197" s="210">
        <f>ROUND(I197*H197,2)</f>
        <v>0</v>
      </c>
      <c r="K197" s="206" t="s">
        <v>143</v>
      </c>
      <c r="L197" s="40"/>
      <c r="M197" s="211" t="s">
        <v>1</v>
      </c>
      <c r="N197" s="212" t="s">
        <v>44</v>
      </c>
      <c r="O197" s="72"/>
      <c r="P197" s="213">
        <f>O197*H197</f>
        <v>0</v>
      </c>
      <c r="Q197" s="213">
        <v>0</v>
      </c>
      <c r="R197" s="213">
        <f>Q197*H197</f>
        <v>0</v>
      </c>
      <c r="S197" s="213">
        <v>0</v>
      </c>
      <c r="T197" s="214">
        <f>S197*H197</f>
        <v>0</v>
      </c>
      <c r="U197" s="35"/>
      <c r="V197" s="35"/>
      <c r="W197" s="35"/>
      <c r="X197" s="35"/>
      <c r="Y197" s="35"/>
      <c r="Z197" s="35"/>
      <c r="AA197" s="35"/>
      <c r="AB197" s="35"/>
      <c r="AC197" s="35"/>
      <c r="AD197" s="35"/>
      <c r="AE197" s="35"/>
      <c r="AR197" s="215" t="s">
        <v>144</v>
      </c>
      <c r="AT197" s="215" t="s">
        <v>139</v>
      </c>
      <c r="AU197" s="215" t="s">
        <v>89</v>
      </c>
      <c r="AY197" s="18" t="s">
        <v>137</v>
      </c>
      <c r="BE197" s="216">
        <f>IF(N197="základní",J197,0)</f>
        <v>0</v>
      </c>
      <c r="BF197" s="216">
        <f>IF(N197="snížená",J197,0)</f>
        <v>0</v>
      </c>
      <c r="BG197" s="216">
        <f>IF(N197="zákl. přenesená",J197,0)</f>
        <v>0</v>
      </c>
      <c r="BH197" s="216">
        <f>IF(N197="sníž. přenesená",J197,0)</f>
        <v>0</v>
      </c>
      <c r="BI197" s="216">
        <f>IF(N197="nulová",J197,0)</f>
        <v>0</v>
      </c>
      <c r="BJ197" s="18" t="s">
        <v>87</v>
      </c>
      <c r="BK197" s="216">
        <f>ROUND(I197*H197,2)</f>
        <v>0</v>
      </c>
      <c r="BL197" s="18" t="s">
        <v>144</v>
      </c>
      <c r="BM197" s="215" t="s">
        <v>219</v>
      </c>
    </row>
    <row r="198" spans="1:65" s="2" customFormat="1" ht="16.5" customHeight="1">
      <c r="A198" s="35"/>
      <c r="B198" s="36"/>
      <c r="C198" s="204" t="s">
        <v>220</v>
      </c>
      <c r="D198" s="204" t="s">
        <v>139</v>
      </c>
      <c r="E198" s="205" t="s">
        <v>217</v>
      </c>
      <c r="F198" s="206" t="s">
        <v>218</v>
      </c>
      <c r="G198" s="207" t="s">
        <v>173</v>
      </c>
      <c r="H198" s="208">
        <v>470.90300000000002</v>
      </c>
      <c r="I198" s="209"/>
      <c r="J198" s="210">
        <f>ROUND(I198*H198,2)</f>
        <v>0</v>
      </c>
      <c r="K198" s="206" t="s">
        <v>143</v>
      </c>
      <c r="L198" s="40"/>
      <c r="M198" s="211" t="s">
        <v>1</v>
      </c>
      <c r="N198" s="212" t="s">
        <v>44</v>
      </c>
      <c r="O198" s="72"/>
      <c r="P198" s="213">
        <f>O198*H198</f>
        <v>0</v>
      </c>
      <c r="Q198" s="213">
        <v>0</v>
      </c>
      <c r="R198" s="213">
        <f>Q198*H198</f>
        <v>0</v>
      </c>
      <c r="S198" s="213">
        <v>0</v>
      </c>
      <c r="T198" s="214">
        <f>S198*H198</f>
        <v>0</v>
      </c>
      <c r="U198" s="35"/>
      <c r="V198" s="35"/>
      <c r="W198" s="35"/>
      <c r="X198" s="35"/>
      <c r="Y198" s="35"/>
      <c r="Z198" s="35"/>
      <c r="AA198" s="35"/>
      <c r="AB198" s="35"/>
      <c r="AC198" s="35"/>
      <c r="AD198" s="35"/>
      <c r="AE198" s="35"/>
      <c r="AR198" s="215" t="s">
        <v>144</v>
      </c>
      <c r="AT198" s="215" t="s">
        <v>139</v>
      </c>
      <c r="AU198" s="215" t="s">
        <v>89</v>
      </c>
      <c r="AY198" s="18" t="s">
        <v>137</v>
      </c>
      <c r="BE198" s="216">
        <f>IF(N198="základní",J198,0)</f>
        <v>0</v>
      </c>
      <c r="BF198" s="216">
        <f>IF(N198="snížená",J198,0)</f>
        <v>0</v>
      </c>
      <c r="BG198" s="216">
        <f>IF(N198="zákl. přenesená",J198,0)</f>
        <v>0</v>
      </c>
      <c r="BH198" s="216">
        <f>IF(N198="sníž. přenesená",J198,0)</f>
        <v>0</v>
      </c>
      <c r="BI198" s="216">
        <f>IF(N198="nulová",J198,0)</f>
        <v>0</v>
      </c>
      <c r="BJ198" s="18" t="s">
        <v>87</v>
      </c>
      <c r="BK198" s="216">
        <f>ROUND(I198*H198,2)</f>
        <v>0</v>
      </c>
      <c r="BL198" s="18" t="s">
        <v>144</v>
      </c>
      <c r="BM198" s="215" t="s">
        <v>224</v>
      </c>
    </row>
    <row r="199" spans="1:65" s="2" customFormat="1" ht="24" customHeight="1">
      <c r="A199" s="35"/>
      <c r="B199" s="36"/>
      <c r="C199" s="204" t="s">
        <v>184</v>
      </c>
      <c r="D199" s="204" t="s">
        <v>139</v>
      </c>
      <c r="E199" s="205" t="s">
        <v>221</v>
      </c>
      <c r="F199" s="206" t="s">
        <v>222</v>
      </c>
      <c r="G199" s="207" t="s">
        <v>223</v>
      </c>
      <c r="H199" s="208">
        <v>1356.201</v>
      </c>
      <c r="I199" s="209"/>
      <c r="J199" s="210">
        <f>ROUND(I199*H199,2)</f>
        <v>0</v>
      </c>
      <c r="K199" s="206" t="s">
        <v>143</v>
      </c>
      <c r="L199" s="40"/>
      <c r="M199" s="211" t="s">
        <v>1</v>
      </c>
      <c r="N199" s="212" t="s">
        <v>44</v>
      </c>
      <c r="O199" s="72"/>
      <c r="P199" s="213">
        <f>O199*H199</f>
        <v>0</v>
      </c>
      <c r="Q199" s="213">
        <v>0</v>
      </c>
      <c r="R199" s="213">
        <f>Q199*H199</f>
        <v>0</v>
      </c>
      <c r="S199" s="213">
        <v>0</v>
      </c>
      <c r="T199" s="214">
        <f>S199*H199</f>
        <v>0</v>
      </c>
      <c r="U199" s="35"/>
      <c r="V199" s="35"/>
      <c r="W199" s="35"/>
      <c r="X199" s="35"/>
      <c r="Y199" s="35"/>
      <c r="Z199" s="35"/>
      <c r="AA199" s="35"/>
      <c r="AB199" s="35"/>
      <c r="AC199" s="35"/>
      <c r="AD199" s="35"/>
      <c r="AE199" s="35"/>
      <c r="AR199" s="215" t="s">
        <v>144</v>
      </c>
      <c r="AT199" s="215" t="s">
        <v>139</v>
      </c>
      <c r="AU199" s="215" t="s">
        <v>89</v>
      </c>
      <c r="AY199" s="18" t="s">
        <v>137</v>
      </c>
      <c r="BE199" s="216">
        <f>IF(N199="základní",J199,0)</f>
        <v>0</v>
      </c>
      <c r="BF199" s="216">
        <f>IF(N199="snížená",J199,0)</f>
        <v>0</v>
      </c>
      <c r="BG199" s="216">
        <f>IF(N199="zákl. přenesená",J199,0)</f>
        <v>0</v>
      </c>
      <c r="BH199" s="216">
        <f>IF(N199="sníž. přenesená",J199,0)</f>
        <v>0</v>
      </c>
      <c r="BI199" s="216">
        <f>IF(N199="nulová",J199,0)</f>
        <v>0</v>
      </c>
      <c r="BJ199" s="18" t="s">
        <v>87</v>
      </c>
      <c r="BK199" s="216">
        <f>ROUND(I199*H199,2)</f>
        <v>0</v>
      </c>
      <c r="BL199" s="18" t="s">
        <v>144</v>
      </c>
      <c r="BM199" s="215" t="s">
        <v>229</v>
      </c>
    </row>
    <row r="200" spans="1:65" s="2" customFormat="1" ht="24" customHeight="1">
      <c r="A200" s="35"/>
      <c r="B200" s="36"/>
      <c r="C200" s="204" t="s">
        <v>7</v>
      </c>
      <c r="D200" s="204" t="s">
        <v>139</v>
      </c>
      <c r="E200" s="205" t="s">
        <v>227</v>
      </c>
      <c r="F200" s="206" t="s">
        <v>228</v>
      </c>
      <c r="G200" s="207" t="s">
        <v>173</v>
      </c>
      <c r="H200" s="208">
        <v>1973.664</v>
      </c>
      <c r="I200" s="209"/>
      <c r="J200" s="210">
        <f>ROUND(I200*H200,2)</f>
        <v>0</v>
      </c>
      <c r="K200" s="206" t="s">
        <v>143</v>
      </c>
      <c r="L200" s="40"/>
      <c r="M200" s="211" t="s">
        <v>1</v>
      </c>
      <c r="N200" s="212" t="s">
        <v>44</v>
      </c>
      <c r="O200" s="72"/>
      <c r="P200" s="213">
        <f>O200*H200</f>
        <v>0</v>
      </c>
      <c r="Q200" s="213">
        <v>0</v>
      </c>
      <c r="R200" s="213">
        <f>Q200*H200</f>
        <v>0</v>
      </c>
      <c r="S200" s="213">
        <v>0</v>
      </c>
      <c r="T200" s="214">
        <f>S200*H200</f>
        <v>0</v>
      </c>
      <c r="U200" s="35"/>
      <c r="V200" s="35"/>
      <c r="W200" s="35"/>
      <c r="X200" s="35"/>
      <c r="Y200" s="35"/>
      <c r="Z200" s="35"/>
      <c r="AA200" s="35"/>
      <c r="AB200" s="35"/>
      <c r="AC200" s="35"/>
      <c r="AD200" s="35"/>
      <c r="AE200" s="35"/>
      <c r="AR200" s="215" t="s">
        <v>144</v>
      </c>
      <c r="AT200" s="215" t="s">
        <v>139</v>
      </c>
      <c r="AU200" s="215" t="s">
        <v>89</v>
      </c>
      <c r="AY200" s="18" t="s">
        <v>137</v>
      </c>
      <c r="BE200" s="216">
        <f>IF(N200="základní",J200,0)</f>
        <v>0</v>
      </c>
      <c r="BF200" s="216">
        <f>IF(N200="snížená",J200,0)</f>
        <v>0</v>
      </c>
      <c r="BG200" s="216">
        <f>IF(N200="zákl. přenesená",J200,0)</f>
        <v>0</v>
      </c>
      <c r="BH200" s="216">
        <f>IF(N200="sníž. přenesená",J200,0)</f>
        <v>0</v>
      </c>
      <c r="BI200" s="216">
        <f>IF(N200="nulová",J200,0)</f>
        <v>0</v>
      </c>
      <c r="BJ200" s="18" t="s">
        <v>87</v>
      </c>
      <c r="BK200" s="216">
        <f>ROUND(I200*H200,2)</f>
        <v>0</v>
      </c>
      <c r="BL200" s="18" t="s">
        <v>144</v>
      </c>
      <c r="BM200" s="215" t="s">
        <v>233</v>
      </c>
    </row>
    <row r="201" spans="1:65" s="15" customFormat="1" ht="11.25">
      <c r="B201" s="240"/>
      <c r="C201" s="241"/>
      <c r="D201" s="219" t="s">
        <v>145</v>
      </c>
      <c r="E201" s="242" t="s">
        <v>1</v>
      </c>
      <c r="F201" s="243" t="s">
        <v>586</v>
      </c>
      <c r="G201" s="241"/>
      <c r="H201" s="242" t="s">
        <v>1</v>
      </c>
      <c r="I201" s="244"/>
      <c r="J201" s="241"/>
      <c r="K201" s="241"/>
      <c r="L201" s="245"/>
      <c r="M201" s="246"/>
      <c r="N201" s="247"/>
      <c r="O201" s="247"/>
      <c r="P201" s="247"/>
      <c r="Q201" s="247"/>
      <c r="R201" s="247"/>
      <c r="S201" s="247"/>
      <c r="T201" s="248"/>
      <c r="AT201" s="249" t="s">
        <v>145</v>
      </c>
      <c r="AU201" s="249" t="s">
        <v>89</v>
      </c>
      <c r="AV201" s="15" t="s">
        <v>87</v>
      </c>
      <c r="AW201" s="15" t="s">
        <v>34</v>
      </c>
      <c r="AX201" s="15" t="s">
        <v>79</v>
      </c>
      <c r="AY201" s="249" t="s">
        <v>137</v>
      </c>
    </row>
    <row r="202" spans="1:65" s="13" customFormat="1" ht="11.25">
      <c r="B202" s="217"/>
      <c r="C202" s="218"/>
      <c r="D202" s="219" t="s">
        <v>145</v>
      </c>
      <c r="E202" s="220" t="s">
        <v>1</v>
      </c>
      <c r="F202" s="221" t="s">
        <v>587</v>
      </c>
      <c r="G202" s="218"/>
      <c r="H202" s="222">
        <v>2311.7179999999998</v>
      </c>
      <c r="I202" s="223"/>
      <c r="J202" s="218"/>
      <c r="K202" s="218"/>
      <c r="L202" s="224"/>
      <c r="M202" s="225"/>
      <c r="N202" s="226"/>
      <c r="O202" s="226"/>
      <c r="P202" s="226"/>
      <c r="Q202" s="226"/>
      <c r="R202" s="226"/>
      <c r="S202" s="226"/>
      <c r="T202" s="227"/>
      <c r="AT202" s="228" t="s">
        <v>145</v>
      </c>
      <c r="AU202" s="228" t="s">
        <v>89</v>
      </c>
      <c r="AV202" s="13" t="s">
        <v>89</v>
      </c>
      <c r="AW202" s="13" t="s">
        <v>34</v>
      </c>
      <c r="AX202" s="13" t="s">
        <v>79</v>
      </c>
      <c r="AY202" s="228" t="s">
        <v>137</v>
      </c>
    </row>
    <row r="203" spans="1:65" s="15" customFormat="1" ht="11.25">
      <c r="B203" s="240"/>
      <c r="C203" s="241"/>
      <c r="D203" s="219" t="s">
        <v>145</v>
      </c>
      <c r="E203" s="242" t="s">
        <v>1</v>
      </c>
      <c r="F203" s="243" t="s">
        <v>588</v>
      </c>
      <c r="G203" s="241"/>
      <c r="H203" s="242" t="s">
        <v>1</v>
      </c>
      <c r="I203" s="244"/>
      <c r="J203" s="241"/>
      <c r="K203" s="241"/>
      <c r="L203" s="245"/>
      <c r="M203" s="246"/>
      <c r="N203" s="247"/>
      <c r="O203" s="247"/>
      <c r="P203" s="247"/>
      <c r="Q203" s="247"/>
      <c r="R203" s="247"/>
      <c r="S203" s="247"/>
      <c r="T203" s="248"/>
      <c r="AT203" s="249" t="s">
        <v>145</v>
      </c>
      <c r="AU203" s="249" t="s">
        <v>89</v>
      </c>
      <c r="AV203" s="15" t="s">
        <v>87</v>
      </c>
      <c r="AW203" s="15" t="s">
        <v>34</v>
      </c>
      <c r="AX203" s="15" t="s">
        <v>79</v>
      </c>
      <c r="AY203" s="249" t="s">
        <v>137</v>
      </c>
    </row>
    <row r="204" spans="1:65" s="13" customFormat="1" ht="11.25">
      <c r="B204" s="217"/>
      <c r="C204" s="218"/>
      <c r="D204" s="219" t="s">
        <v>145</v>
      </c>
      <c r="E204" s="220" t="s">
        <v>1</v>
      </c>
      <c r="F204" s="221" t="s">
        <v>589</v>
      </c>
      <c r="G204" s="218"/>
      <c r="H204" s="222">
        <v>-87.644000000000005</v>
      </c>
      <c r="I204" s="223"/>
      <c r="J204" s="218"/>
      <c r="K204" s="218"/>
      <c r="L204" s="224"/>
      <c r="M204" s="225"/>
      <c r="N204" s="226"/>
      <c r="O204" s="226"/>
      <c r="P204" s="226"/>
      <c r="Q204" s="226"/>
      <c r="R204" s="226"/>
      <c r="S204" s="226"/>
      <c r="T204" s="227"/>
      <c r="AT204" s="228" t="s">
        <v>145</v>
      </c>
      <c r="AU204" s="228" t="s">
        <v>89</v>
      </c>
      <c r="AV204" s="13" t="s">
        <v>89</v>
      </c>
      <c r="AW204" s="13" t="s">
        <v>34</v>
      </c>
      <c r="AX204" s="13" t="s">
        <v>79</v>
      </c>
      <c r="AY204" s="228" t="s">
        <v>137</v>
      </c>
    </row>
    <row r="205" spans="1:65" s="15" customFormat="1" ht="11.25">
      <c r="B205" s="240"/>
      <c r="C205" s="241"/>
      <c r="D205" s="219" t="s">
        <v>145</v>
      </c>
      <c r="E205" s="242" t="s">
        <v>1</v>
      </c>
      <c r="F205" s="243" t="s">
        <v>590</v>
      </c>
      <c r="G205" s="241"/>
      <c r="H205" s="242" t="s">
        <v>1</v>
      </c>
      <c r="I205" s="244"/>
      <c r="J205" s="241"/>
      <c r="K205" s="241"/>
      <c r="L205" s="245"/>
      <c r="M205" s="246"/>
      <c r="N205" s="247"/>
      <c r="O205" s="247"/>
      <c r="P205" s="247"/>
      <c r="Q205" s="247"/>
      <c r="R205" s="247"/>
      <c r="S205" s="247"/>
      <c r="T205" s="248"/>
      <c r="AT205" s="249" t="s">
        <v>145</v>
      </c>
      <c r="AU205" s="249" t="s">
        <v>89</v>
      </c>
      <c r="AV205" s="15" t="s">
        <v>87</v>
      </c>
      <c r="AW205" s="15" t="s">
        <v>34</v>
      </c>
      <c r="AX205" s="15" t="s">
        <v>79</v>
      </c>
      <c r="AY205" s="249" t="s">
        <v>137</v>
      </c>
    </row>
    <row r="206" spans="1:65" s="13" customFormat="1" ht="11.25">
      <c r="B206" s="217"/>
      <c r="C206" s="218"/>
      <c r="D206" s="219" t="s">
        <v>145</v>
      </c>
      <c r="E206" s="220" t="s">
        <v>1</v>
      </c>
      <c r="F206" s="221" t="s">
        <v>591</v>
      </c>
      <c r="G206" s="218"/>
      <c r="H206" s="222">
        <v>-125.205</v>
      </c>
      <c r="I206" s="223"/>
      <c r="J206" s="218"/>
      <c r="K206" s="218"/>
      <c r="L206" s="224"/>
      <c r="M206" s="225"/>
      <c r="N206" s="226"/>
      <c r="O206" s="226"/>
      <c r="P206" s="226"/>
      <c r="Q206" s="226"/>
      <c r="R206" s="226"/>
      <c r="S206" s="226"/>
      <c r="T206" s="227"/>
      <c r="AT206" s="228" t="s">
        <v>145</v>
      </c>
      <c r="AU206" s="228" t="s">
        <v>89</v>
      </c>
      <c r="AV206" s="13" t="s">
        <v>89</v>
      </c>
      <c r="AW206" s="13" t="s">
        <v>34</v>
      </c>
      <c r="AX206" s="13" t="s">
        <v>79</v>
      </c>
      <c r="AY206" s="228" t="s">
        <v>137</v>
      </c>
    </row>
    <row r="207" spans="1:65" s="15" customFormat="1" ht="11.25">
      <c r="B207" s="240"/>
      <c r="C207" s="241"/>
      <c r="D207" s="219" t="s">
        <v>145</v>
      </c>
      <c r="E207" s="242" t="s">
        <v>1</v>
      </c>
      <c r="F207" s="243" t="s">
        <v>592</v>
      </c>
      <c r="G207" s="241"/>
      <c r="H207" s="242" t="s">
        <v>1</v>
      </c>
      <c r="I207" s="244"/>
      <c r="J207" s="241"/>
      <c r="K207" s="241"/>
      <c r="L207" s="245"/>
      <c r="M207" s="246"/>
      <c r="N207" s="247"/>
      <c r="O207" s="247"/>
      <c r="P207" s="247"/>
      <c r="Q207" s="247"/>
      <c r="R207" s="247"/>
      <c r="S207" s="247"/>
      <c r="T207" s="248"/>
      <c r="AT207" s="249" t="s">
        <v>145</v>
      </c>
      <c r="AU207" s="249" t="s">
        <v>89</v>
      </c>
      <c r="AV207" s="15" t="s">
        <v>87</v>
      </c>
      <c r="AW207" s="15" t="s">
        <v>34</v>
      </c>
      <c r="AX207" s="15" t="s">
        <v>79</v>
      </c>
      <c r="AY207" s="249" t="s">
        <v>137</v>
      </c>
    </row>
    <row r="208" spans="1:65" s="13" customFormat="1" ht="11.25">
      <c r="B208" s="217"/>
      <c r="C208" s="218"/>
      <c r="D208" s="219" t="s">
        <v>145</v>
      </c>
      <c r="E208" s="220" t="s">
        <v>1</v>
      </c>
      <c r="F208" s="221" t="s">
        <v>591</v>
      </c>
      <c r="G208" s="218"/>
      <c r="H208" s="222">
        <v>-125.205</v>
      </c>
      <c r="I208" s="223"/>
      <c r="J208" s="218"/>
      <c r="K208" s="218"/>
      <c r="L208" s="224"/>
      <c r="M208" s="225"/>
      <c r="N208" s="226"/>
      <c r="O208" s="226"/>
      <c r="P208" s="226"/>
      <c r="Q208" s="226"/>
      <c r="R208" s="226"/>
      <c r="S208" s="226"/>
      <c r="T208" s="227"/>
      <c r="AT208" s="228" t="s">
        <v>145</v>
      </c>
      <c r="AU208" s="228" t="s">
        <v>89</v>
      </c>
      <c r="AV208" s="13" t="s">
        <v>89</v>
      </c>
      <c r="AW208" s="13" t="s">
        <v>34</v>
      </c>
      <c r="AX208" s="13" t="s">
        <v>79</v>
      </c>
      <c r="AY208" s="228" t="s">
        <v>137</v>
      </c>
    </row>
    <row r="209" spans="1:65" s="14" customFormat="1" ht="11.25">
      <c r="B209" s="229"/>
      <c r="C209" s="230"/>
      <c r="D209" s="219" t="s">
        <v>145</v>
      </c>
      <c r="E209" s="231" t="s">
        <v>1</v>
      </c>
      <c r="F209" s="232" t="s">
        <v>147</v>
      </c>
      <c r="G209" s="230"/>
      <c r="H209" s="233">
        <v>1973.6639999999998</v>
      </c>
      <c r="I209" s="234"/>
      <c r="J209" s="230"/>
      <c r="K209" s="230"/>
      <c r="L209" s="235"/>
      <c r="M209" s="236"/>
      <c r="N209" s="237"/>
      <c r="O209" s="237"/>
      <c r="P209" s="237"/>
      <c r="Q209" s="237"/>
      <c r="R209" s="237"/>
      <c r="S209" s="237"/>
      <c r="T209" s="238"/>
      <c r="AT209" s="239" t="s">
        <v>145</v>
      </c>
      <c r="AU209" s="239" t="s">
        <v>89</v>
      </c>
      <c r="AV209" s="14" t="s">
        <v>144</v>
      </c>
      <c r="AW209" s="14" t="s">
        <v>34</v>
      </c>
      <c r="AX209" s="14" t="s">
        <v>87</v>
      </c>
      <c r="AY209" s="239" t="s">
        <v>137</v>
      </c>
    </row>
    <row r="210" spans="1:65" s="2" customFormat="1" ht="16.5" customHeight="1">
      <c r="A210" s="35"/>
      <c r="B210" s="36"/>
      <c r="C210" s="250" t="s">
        <v>189</v>
      </c>
      <c r="D210" s="250" t="s">
        <v>230</v>
      </c>
      <c r="E210" s="251" t="s">
        <v>231</v>
      </c>
      <c r="F210" s="252" t="s">
        <v>232</v>
      </c>
      <c r="G210" s="253" t="s">
        <v>223</v>
      </c>
      <c r="H210" s="254">
        <v>1657.8779999999999</v>
      </c>
      <c r="I210" s="255"/>
      <c r="J210" s="256">
        <f>ROUND(I210*H210,2)</f>
        <v>0</v>
      </c>
      <c r="K210" s="252" t="s">
        <v>143</v>
      </c>
      <c r="L210" s="257"/>
      <c r="M210" s="258" t="s">
        <v>1</v>
      </c>
      <c r="N210" s="259" t="s">
        <v>44</v>
      </c>
      <c r="O210" s="72"/>
      <c r="P210" s="213">
        <f>O210*H210</f>
        <v>0</v>
      </c>
      <c r="Q210" s="213">
        <v>1</v>
      </c>
      <c r="R210" s="213">
        <f>Q210*H210</f>
        <v>1657.8779999999999</v>
      </c>
      <c r="S210" s="213">
        <v>0</v>
      </c>
      <c r="T210" s="214">
        <f>S210*H210</f>
        <v>0</v>
      </c>
      <c r="U210" s="35"/>
      <c r="V210" s="35"/>
      <c r="W210" s="35"/>
      <c r="X210" s="35"/>
      <c r="Y210" s="35"/>
      <c r="Z210" s="35"/>
      <c r="AA210" s="35"/>
      <c r="AB210" s="35"/>
      <c r="AC210" s="35"/>
      <c r="AD210" s="35"/>
      <c r="AE210" s="35"/>
      <c r="AR210" s="215" t="s">
        <v>158</v>
      </c>
      <c r="AT210" s="215" t="s">
        <v>230</v>
      </c>
      <c r="AU210" s="215" t="s">
        <v>89</v>
      </c>
      <c r="AY210" s="18" t="s">
        <v>137</v>
      </c>
      <c r="BE210" s="216">
        <f>IF(N210="základní",J210,0)</f>
        <v>0</v>
      </c>
      <c r="BF210" s="216">
        <f>IF(N210="snížená",J210,0)</f>
        <v>0</v>
      </c>
      <c r="BG210" s="216">
        <f>IF(N210="zákl. přenesená",J210,0)</f>
        <v>0</v>
      </c>
      <c r="BH210" s="216">
        <f>IF(N210="sníž. přenesená",J210,0)</f>
        <v>0</v>
      </c>
      <c r="BI210" s="216">
        <f>IF(N210="nulová",J210,0)</f>
        <v>0</v>
      </c>
      <c r="BJ210" s="18" t="s">
        <v>87</v>
      </c>
      <c r="BK210" s="216">
        <f>ROUND(I210*H210,2)</f>
        <v>0</v>
      </c>
      <c r="BL210" s="18" t="s">
        <v>144</v>
      </c>
      <c r="BM210" s="215" t="s">
        <v>238</v>
      </c>
    </row>
    <row r="211" spans="1:65" s="15" customFormat="1" ht="11.25">
      <c r="B211" s="240"/>
      <c r="C211" s="241"/>
      <c r="D211" s="219" t="s">
        <v>145</v>
      </c>
      <c r="E211" s="242" t="s">
        <v>1</v>
      </c>
      <c r="F211" s="243" t="s">
        <v>593</v>
      </c>
      <c r="G211" s="241"/>
      <c r="H211" s="242" t="s">
        <v>1</v>
      </c>
      <c r="I211" s="244"/>
      <c r="J211" s="241"/>
      <c r="K211" s="241"/>
      <c r="L211" s="245"/>
      <c r="M211" s="246"/>
      <c r="N211" s="247"/>
      <c r="O211" s="247"/>
      <c r="P211" s="247"/>
      <c r="Q211" s="247"/>
      <c r="R211" s="247"/>
      <c r="S211" s="247"/>
      <c r="T211" s="248"/>
      <c r="AT211" s="249" t="s">
        <v>145</v>
      </c>
      <c r="AU211" s="249" t="s">
        <v>89</v>
      </c>
      <c r="AV211" s="15" t="s">
        <v>87</v>
      </c>
      <c r="AW211" s="15" t="s">
        <v>34</v>
      </c>
      <c r="AX211" s="15" t="s">
        <v>79</v>
      </c>
      <c r="AY211" s="249" t="s">
        <v>137</v>
      </c>
    </row>
    <row r="212" spans="1:65" s="13" customFormat="1" ht="11.25">
      <c r="B212" s="217"/>
      <c r="C212" s="218"/>
      <c r="D212" s="219" t="s">
        <v>145</v>
      </c>
      <c r="E212" s="220" t="s">
        <v>1</v>
      </c>
      <c r="F212" s="221" t="s">
        <v>594</v>
      </c>
      <c r="G212" s="218"/>
      <c r="H212" s="222">
        <v>1657.8779999999999</v>
      </c>
      <c r="I212" s="223"/>
      <c r="J212" s="218"/>
      <c r="K212" s="218"/>
      <c r="L212" s="224"/>
      <c r="M212" s="225"/>
      <c r="N212" s="226"/>
      <c r="O212" s="226"/>
      <c r="P212" s="226"/>
      <c r="Q212" s="226"/>
      <c r="R212" s="226"/>
      <c r="S212" s="226"/>
      <c r="T212" s="227"/>
      <c r="AT212" s="228" t="s">
        <v>145</v>
      </c>
      <c r="AU212" s="228" t="s">
        <v>89</v>
      </c>
      <c r="AV212" s="13" t="s">
        <v>89</v>
      </c>
      <c r="AW212" s="13" t="s">
        <v>34</v>
      </c>
      <c r="AX212" s="13" t="s">
        <v>79</v>
      </c>
      <c r="AY212" s="228" t="s">
        <v>137</v>
      </c>
    </row>
    <row r="213" spans="1:65" s="14" customFormat="1" ht="11.25">
      <c r="B213" s="229"/>
      <c r="C213" s="230"/>
      <c r="D213" s="219" t="s">
        <v>145</v>
      </c>
      <c r="E213" s="231" t="s">
        <v>1</v>
      </c>
      <c r="F213" s="232" t="s">
        <v>147</v>
      </c>
      <c r="G213" s="230"/>
      <c r="H213" s="233">
        <v>1657.8779999999999</v>
      </c>
      <c r="I213" s="234"/>
      <c r="J213" s="230"/>
      <c r="K213" s="230"/>
      <c r="L213" s="235"/>
      <c r="M213" s="236"/>
      <c r="N213" s="237"/>
      <c r="O213" s="237"/>
      <c r="P213" s="237"/>
      <c r="Q213" s="237"/>
      <c r="R213" s="237"/>
      <c r="S213" s="237"/>
      <c r="T213" s="238"/>
      <c r="AT213" s="239" t="s">
        <v>145</v>
      </c>
      <c r="AU213" s="239" t="s">
        <v>89</v>
      </c>
      <c r="AV213" s="14" t="s">
        <v>144</v>
      </c>
      <c r="AW213" s="14" t="s">
        <v>34</v>
      </c>
      <c r="AX213" s="14" t="s">
        <v>87</v>
      </c>
      <c r="AY213" s="239" t="s">
        <v>137</v>
      </c>
    </row>
    <row r="214" spans="1:65" s="2" customFormat="1" ht="24" customHeight="1">
      <c r="A214" s="35"/>
      <c r="B214" s="36"/>
      <c r="C214" s="204" t="s">
        <v>240</v>
      </c>
      <c r="D214" s="204" t="s">
        <v>139</v>
      </c>
      <c r="E214" s="205" t="s">
        <v>236</v>
      </c>
      <c r="F214" s="206" t="s">
        <v>237</v>
      </c>
      <c r="G214" s="207" t="s">
        <v>173</v>
      </c>
      <c r="H214" s="208">
        <v>262.93099999999998</v>
      </c>
      <c r="I214" s="209"/>
      <c r="J214" s="210">
        <f>ROUND(I214*H214,2)</f>
        <v>0</v>
      </c>
      <c r="K214" s="206" t="s">
        <v>143</v>
      </c>
      <c r="L214" s="40"/>
      <c r="M214" s="211" t="s">
        <v>1</v>
      </c>
      <c r="N214" s="212" t="s">
        <v>44</v>
      </c>
      <c r="O214" s="72"/>
      <c r="P214" s="213">
        <f>O214*H214</f>
        <v>0</v>
      </c>
      <c r="Q214" s="213">
        <v>0</v>
      </c>
      <c r="R214" s="213">
        <f>Q214*H214</f>
        <v>0</v>
      </c>
      <c r="S214" s="213">
        <v>0</v>
      </c>
      <c r="T214" s="214">
        <f>S214*H214</f>
        <v>0</v>
      </c>
      <c r="U214" s="35"/>
      <c r="V214" s="35"/>
      <c r="W214" s="35"/>
      <c r="X214" s="35"/>
      <c r="Y214" s="35"/>
      <c r="Z214" s="35"/>
      <c r="AA214" s="35"/>
      <c r="AB214" s="35"/>
      <c r="AC214" s="35"/>
      <c r="AD214" s="35"/>
      <c r="AE214" s="35"/>
      <c r="AR214" s="215" t="s">
        <v>144</v>
      </c>
      <c r="AT214" s="215" t="s">
        <v>139</v>
      </c>
      <c r="AU214" s="215" t="s">
        <v>89</v>
      </c>
      <c r="AY214" s="18" t="s">
        <v>137</v>
      </c>
      <c r="BE214" s="216">
        <f>IF(N214="základní",J214,0)</f>
        <v>0</v>
      </c>
      <c r="BF214" s="216">
        <f>IF(N214="snížená",J214,0)</f>
        <v>0</v>
      </c>
      <c r="BG214" s="216">
        <f>IF(N214="zákl. přenesená",J214,0)</f>
        <v>0</v>
      </c>
      <c r="BH214" s="216">
        <f>IF(N214="sníž. přenesená",J214,0)</f>
        <v>0</v>
      </c>
      <c r="BI214" s="216">
        <f>IF(N214="nulová",J214,0)</f>
        <v>0</v>
      </c>
      <c r="BJ214" s="18" t="s">
        <v>87</v>
      </c>
      <c r="BK214" s="216">
        <f>ROUND(I214*H214,2)</f>
        <v>0</v>
      </c>
      <c r="BL214" s="18" t="s">
        <v>144</v>
      </c>
      <c r="BM214" s="215" t="s">
        <v>243</v>
      </c>
    </row>
    <row r="215" spans="1:65" s="13" customFormat="1" ht="11.25">
      <c r="B215" s="217"/>
      <c r="C215" s="218"/>
      <c r="D215" s="219" t="s">
        <v>145</v>
      </c>
      <c r="E215" s="220" t="s">
        <v>1</v>
      </c>
      <c r="F215" s="221" t="s">
        <v>595</v>
      </c>
      <c r="G215" s="218"/>
      <c r="H215" s="222">
        <v>262.93099999999998</v>
      </c>
      <c r="I215" s="223"/>
      <c r="J215" s="218"/>
      <c r="K215" s="218"/>
      <c r="L215" s="224"/>
      <c r="M215" s="225"/>
      <c r="N215" s="226"/>
      <c r="O215" s="226"/>
      <c r="P215" s="226"/>
      <c r="Q215" s="226"/>
      <c r="R215" s="226"/>
      <c r="S215" s="226"/>
      <c r="T215" s="227"/>
      <c r="AT215" s="228" t="s">
        <v>145</v>
      </c>
      <c r="AU215" s="228" t="s">
        <v>89</v>
      </c>
      <c r="AV215" s="13" t="s">
        <v>89</v>
      </c>
      <c r="AW215" s="13" t="s">
        <v>34</v>
      </c>
      <c r="AX215" s="13" t="s">
        <v>79</v>
      </c>
      <c r="AY215" s="228" t="s">
        <v>137</v>
      </c>
    </row>
    <row r="216" spans="1:65" s="14" customFormat="1" ht="11.25">
      <c r="B216" s="229"/>
      <c r="C216" s="230"/>
      <c r="D216" s="219" t="s">
        <v>145</v>
      </c>
      <c r="E216" s="231" t="s">
        <v>1</v>
      </c>
      <c r="F216" s="232" t="s">
        <v>147</v>
      </c>
      <c r="G216" s="230"/>
      <c r="H216" s="233">
        <v>262.93099999999998</v>
      </c>
      <c r="I216" s="234"/>
      <c r="J216" s="230"/>
      <c r="K216" s="230"/>
      <c r="L216" s="235"/>
      <c r="M216" s="236"/>
      <c r="N216" s="237"/>
      <c r="O216" s="237"/>
      <c r="P216" s="237"/>
      <c r="Q216" s="237"/>
      <c r="R216" s="237"/>
      <c r="S216" s="237"/>
      <c r="T216" s="238"/>
      <c r="AT216" s="239" t="s">
        <v>145</v>
      </c>
      <c r="AU216" s="239" t="s">
        <v>89</v>
      </c>
      <c r="AV216" s="14" t="s">
        <v>144</v>
      </c>
      <c r="AW216" s="14" t="s">
        <v>34</v>
      </c>
      <c r="AX216" s="14" t="s">
        <v>87</v>
      </c>
      <c r="AY216" s="239" t="s">
        <v>137</v>
      </c>
    </row>
    <row r="217" spans="1:65" s="2" customFormat="1" ht="16.5" customHeight="1">
      <c r="A217" s="35"/>
      <c r="B217" s="36"/>
      <c r="C217" s="250" t="s">
        <v>193</v>
      </c>
      <c r="D217" s="250" t="s">
        <v>230</v>
      </c>
      <c r="E217" s="251" t="s">
        <v>241</v>
      </c>
      <c r="F217" s="252" t="s">
        <v>242</v>
      </c>
      <c r="G217" s="253" t="s">
        <v>223</v>
      </c>
      <c r="H217" s="254">
        <v>525.86199999999997</v>
      </c>
      <c r="I217" s="255"/>
      <c r="J217" s="256">
        <f>ROUND(I217*H217,2)</f>
        <v>0</v>
      </c>
      <c r="K217" s="252" t="s">
        <v>143</v>
      </c>
      <c r="L217" s="257"/>
      <c r="M217" s="258" t="s">
        <v>1</v>
      </c>
      <c r="N217" s="259" t="s">
        <v>44</v>
      </c>
      <c r="O217" s="72"/>
      <c r="P217" s="213">
        <f>O217*H217</f>
        <v>0</v>
      </c>
      <c r="Q217" s="213">
        <v>1</v>
      </c>
      <c r="R217" s="213">
        <f>Q217*H217</f>
        <v>525.86199999999997</v>
      </c>
      <c r="S217" s="213">
        <v>0</v>
      </c>
      <c r="T217" s="214">
        <f>S217*H217</f>
        <v>0</v>
      </c>
      <c r="U217" s="35"/>
      <c r="V217" s="35"/>
      <c r="W217" s="35"/>
      <c r="X217" s="35"/>
      <c r="Y217" s="35"/>
      <c r="Z217" s="35"/>
      <c r="AA217" s="35"/>
      <c r="AB217" s="35"/>
      <c r="AC217" s="35"/>
      <c r="AD217" s="35"/>
      <c r="AE217" s="35"/>
      <c r="AR217" s="215" t="s">
        <v>158</v>
      </c>
      <c r="AT217" s="215" t="s">
        <v>230</v>
      </c>
      <c r="AU217" s="215" t="s">
        <v>89</v>
      </c>
      <c r="AY217" s="18" t="s">
        <v>137</v>
      </c>
      <c r="BE217" s="216">
        <f>IF(N217="základní",J217,0)</f>
        <v>0</v>
      </c>
      <c r="BF217" s="216">
        <f>IF(N217="snížená",J217,0)</f>
        <v>0</v>
      </c>
      <c r="BG217" s="216">
        <f>IF(N217="zákl. přenesená",J217,0)</f>
        <v>0</v>
      </c>
      <c r="BH217" s="216">
        <f>IF(N217="sníž. přenesená",J217,0)</f>
        <v>0</v>
      </c>
      <c r="BI217" s="216">
        <f>IF(N217="nulová",J217,0)</f>
        <v>0</v>
      </c>
      <c r="BJ217" s="18" t="s">
        <v>87</v>
      </c>
      <c r="BK217" s="216">
        <f>ROUND(I217*H217,2)</f>
        <v>0</v>
      </c>
      <c r="BL217" s="18" t="s">
        <v>144</v>
      </c>
      <c r="BM217" s="215" t="s">
        <v>248</v>
      </c>
    </row>
    <row r="218" spans="1:65" s="13" customFormat="1" ht="11.25">
      <c r="B218" s="217"/>
      <c r="C218" s="218"/>
      <c r="D218" s="219" t="s">
        <v>145</v>
      </c>
      <c r="E218" s="220" t="s">
        <v>1</v>
      </c>
      <c r="F218" s="221" t="s">
        <v>596</v>
      </c>
      <c r="G218" s="218"/>
      <c r="H218" s="222">
        <v>525.86199999999997</v>
      </c>
      <c r="I218" s="223"/>
      <c r="J218" s="218"/>
      <c r="K218" s="218"/>
      <c r="L218" s="224"/>
      <c r="M218" s="225"/>
      <c r="N218" s="226"/>
      <c r="O218" s="226"/>
      <c r="P218" s="226"/>
      <c r="Q218" s="226"/>
      <c r="R218" s="226"/>
      <c r="S218" s="226"/>
      <c r="T218" s="227"/>
      <c r="AT218" s="228" t="s">
        <v>145</v>
      </c>
      <c r="AU218" s="228" t="s">
        <v>89</v>
      </c>
      <c r="AV218" s="13" t="s">
        <v>89</v>
      </c>
      <c r="AW218" s="13" t="s">
        <v>34</v>
      </c>
      <c r="AX218" s="13" t="s">
        <v>79</v>
      </c>
      <c r="AY218" s="228" t="s">
        <v>137</v>
      </c>
    </row>
    <row r="219" spans="1:65" s="14" customFormat="1" ht="11.25">
      <c r="B219" s="229"/>
      <c r="C219" s="230"/>
      <c r="D219" s="219" t="s">
        <v>145</v>
      </c>
      <c r="E219" s="231" t="s">
        <v>1</v>
      </c>
      <c r="F219" s="232" t="s">
        <v>147</v>
      </c>
      <c r="G219" s="230"/>
      <c r="H219" s="233">
        <v>525.86199999999997</v>
      </c>
      <c r="I219" s="234"/>
      <c r="J219" s="230"/>
      <c r="K219" s="230"/>
      <c r="L219" s="235"/>
      <c r="M219" s="236"/>
      <c r="N219" s="237"/>
      <c r="O219" s="237"/>
      <c r="P219" s="237"/>
      <c r="Q219" s="237"/>
      <c r="R219" s="237"/>
      <c r="S219" s="237"/>
      <c r="T219" s="238"/>
      <c r="AT219" s="239" t="s">
        <v>145</v>
      </c>
      <c r="AU219" s="239" t="s">
        <v>89</v>
      </c>
      <c r="AV219" s="14" t="s">
        <v>144</v>
      </c>
      <c r="AW219" s="14" t="s">
        <v>34</v>
      </c>
      <c r="AX219" s="14" t="s">
        <v>87</v>
      </c>
      <c r="AY219" s="239" t="s">
        <v>137</v>
      </c>
    </row>
    <row r="220" spans="1:65" s="2" customFormat="1" ht="24" customHeight="1">
      <c r="A220" s="35"/>
      <c r="B220" s="36"/>
      <c r="C220" s="204" t="s">
        <v>250</v>
      </c>
      <c r="D220" s="204" t="s">
        <v>139</v>
      </c>
      <c r="E220" s="205" t="s">
        <v>597</v>
      </c>
      <c r="F220" s="206" t="s">
        <v>598</v>
      </c>
      <c r="G220" s="207" t="s">
        <v>188</v>
      </c>
      <c r="H220" s="208">
        <v>9</v>
      </c>
      <c r="I220" s="209"/>
      <c r="J220" s="210">
        <f>ROUND(I220*H220,2)</f>
        <v>0</v>
      </c>
      <c r="K220" s="206" t="s">
        <v>143</v>
      </c>
      <c r="L220" s="40"/>
      <c r="M220" s="211" t="s">
        <v>1</v>
      </c>
      <c r="N220" s="212" t="s">
        <v>44</v>
      </c>
      <c r="O220" s="72"/>
      <c r="P220" s="213">
        <f>O220*H220</f>
        <v>0</v>
      </c>
      <c r="Q220" s="213">
        <v>0</v>
      </c>
      <c r="R220" s="213">
        <f>Q220*H220</f>
        <v>0</v>
      </c>
      <c r="S220" s="213">
        <v>0</v>
      </c>
      <c r="T220" s="214">
        <f>S220*H220</f>
        <v>0</v>
      </c>
      <c r="U220" s="35"/>
      <c r="V220" s="35"/>
      <c r="W220" s="35"/>
      <c r="X220" s="35"/>
      <c r="Y220" s="35"/>
      <c r="Z220" s="35"/>
      <c r="AA220" s="35"/>
      <c r="AB220" s="35"/>
      <c r="AC220" s="35"/>
      <c r="AD220" s="35"/>
      <c r="AE220" s="35"/>
      <c r="AR220" s="215" t="s">
        <v>144</v>
      </c>
      <c r="AT220" s="215" t="s">
        <v>139</v>
      </c>
      <c r="AU220" s="215" t="s">
        <v>89</v>
      </c>
      <c r="AY220" s="18" t="s">
        <v>137</v>
      </c>
      <c r="BE220" s="216">
        <f>IF(N220="základní",J220,0)</f>
        <v>0</v>
      </c>
      <c r="BF220" s="216">
        <f>IF(N220="snížená",J220,0)</f>
        <v>0</v>
      </c>
      <c r="BG220" s="216">
        <f>IF(N220="zákl. přenesená",J220,0)</f>
        <v>0</v>
      </c>
      <c r="BH220" s="216">
        <f>IF(N220="sníž. přenesená",J220,0)</f>
        <v>0</v>
      </c>
      <c r="BI220" s="216">
        <f>IF(N220="nulová",J220,0)</f>
        <v>0</v>
      </c>
      <c r="BJ220" s="18" t="s">
        <v>87</v>
      </c>
      <c r="BK220" s="216">
        <f>ROUND(I220*H220,2)</f>
        <v>0</v>
      </c>
      <c r="BL220" s="18" t="s">
        <v>144</v>
      </c>
      <c r="BM220" s="215" t="s">
        <v>253</v>
      </c>
    </row>
    <row r="221" spans="1:65" s="13" customFormat="1" ht="11.25">
      <c r="B221" s="217"/>
      <c r="C221" s="218"/>
      <c r="D221" s="219" t="s">
        <v>145</v>
      </c>
      <c r="E221" s="220" t="s">
        <v>1</v>
      </c>
      <c r="F221" s="221" t="s">
        <v>599</v>
      </c>
      <c r="G221" s="218"/>
      <c r="H221" s="222">
        <v>9</v>
      </c>
      <c r="I221" s="223"/>
      <c r="J221" s="218"/>
      <c r="K221" s="218"/>
      <c r="L221" s="224"/>
      <c r="M221" s="225"/>
      <c r="N221" s="226"/>
      <c r="O221" s="226"/>
      <c r="P221" s="226"/>
      <c r="Q221" s="226"/>
      <c r="R221" s="226"/>
      <c r="S221" s="226"/>
      <c r="T221" s="227"/>
      <c r="AT221" s="228" t="s">
        <v>145</v>
      </c>
      <c r="AU221" s="228" t="s">
        <v>89</v>
      </c>
      <c r="AV221" s="13" t="s">
        <v>89</v>
      </c>
      <c r="AW221" s="13" t="s">
        <v>34</v>
      </c>
      <c r="AX221" s="13" t="s">
        <v>79</v>
      </c>
      <c r="AY221" s="228" t="s">
        <v>137</v>
      </c>
    </row>
    <row r="222" spans="1:65" s="14" customFormat="1" ht="11.25">
      <c r="B222" s="229"/>
      <c r="C222" s="230"/>
      <c r="D222" s="219" t="s">
        <v>145</v>
      </c>
      <c r="E222" s="231" t="s">
        <v>1</v>
      </c>
      <c r="F222" s="232" t="s">
        <v>147</v>
      </c>
      <c r="G222" s="230"/>
      <c r="H222" s="233">
        <v>9</v>
      </c>
      <c r="I222" s="234"/>
      <c r="J222" s="230"/>
      <c r="K222" s="230"/>
      <c r="L222" s="235"/>
      <c r="M222" s="236"/>
      <c r="N222" s="237"/>
      <c r="O222" s="237"/>
      <c r="P222" s="237"/>
      <c r="Q222" s="237"/>
      <c r="R222" s="237"/>
      <c r="S222" s="237"/>
      <c r="T222" s="238"/>
      <c r="AT222" s="239" t="s">
        <v>145</v>
      </c>
      <c r="AU222" s="239" t="s">
        <v>89</v>
      </c>
      <c r="AV222" s="14" t="s">
        <v>144</v>
      </c>
      <c r="AW222" s="14" t="s">
        <v>34</v>
      </c>
      <c r="AX222" s="14" t="s">
        <v>87</v>
      </c>
      <c r="AY222" s="239" t="s">
        <v>137</v>
      </c>
    </row>
    <row r="223" spans="1:65" s="2" customFormat="1" ht="24" customHeight="1">
      <c r="A223" s="35"/>
      <c r="B223" s="36"/>
      <c r="C223" s="204" t="s">
        <v>197</v>
      </c>
      <c r="D223" s="204" t="s">
        <v>139</v>
      </c>
      <c r="E223" s="205" t="s">
        <v>600</v>
      </c>
      <c r="F223" s="206" t="s">
        <v>601</v>
      </c>
      <c r="G223" s="207" t="s">
        <v>188</v>
      </c>
      <c r="H223" s="208">
        <v>9</v>
      </c>
      <c r="I223" s="209"/>
      <c r="J223" s="210">
        <f>ROUND(I223*H223,2)</f>
        <v>0</v>
      </c>
      <c r="K223" s="206" t="s">
        <v>143</v>
      </c>
      <c r="L223" s="40"/>
      <c r="M223" s="211" t="s">
        <v>1</v>
      </c>
      <c r="N223" s="212" t="s">
        <v>44</v>
      </c>
      <c r="O223" s="72"/>
      <c r="P223" s="213">
        <f>O223*H223</f>
        <v>0</v>
      </c>
      <c r="Q223" s="213">
        <v>0</v>
      </c>
      <c r="R223" s="213">
        <f>Q223*H223</f>
        <v>0</v>
      </c>
      <c r="S223" s="213">
        <v>0</v>
      </c>
      <c r="T223" s="214">
        <f>S223*H223</f>
        <v>0</v>
      </c>
      <c r="U223" s="35"/>
      <c r="V223" s="35"/>
      <c r="W223" s="35"/>
      <c r="X223" s="35"/>
      <c r="Y223" s="35"/>
      <c r="Z223" s="35"/>
      <c r="AA223" s="35"/>
      <c r="AB223" s="35"/>
      <c r="AC223" s="35"/>
      <c r="AD223" s="35"/>
      <c r="AE223" s="35"/>
      <c r="AR223" s="215" t="s">
        <v>144</v>
      </c>
      <c r="AT223" s="215" t="s">
        <v>139</v>
      </c>
      <c r="AU223" s="215" t="s">
        <v>89</v>
      </c>
      <c r="AY223" s="18" t="s">
        <v>137</v>
      </c>
      <c r="BE223" s="216">
        <f>IF(N223="základní",J223,0)</f>
        <v>0</v>
      </c>
      <c r="BF223" s="216">
        <f>IF(N223="snížená",J223,0)</f>
        <v>0</v>
      </c>
      <c r="BG223" s="216">
        <f>IF(N223="zákl. přenesená",J223,0)</f>
        <v>0</v>
      </c>
      <c r="BH223" s="216">
        <f>IF(N223="sníž. přenesená",J223,0)</f>
        <v>0</v>
      </c>
      <c r="BI223" s="216">
        <f>IF(N223="nulová",J223,0)</f>
        <v>0</v>
      </c>
      <c r="BJ223" s="18" t="s">
        <v>87</v>
      </c>
      <c r="BK223" s="216">
        <f>ROUND(I223*H223,2)</f>
        <v>0</v>
      </c>
      <c r="BL223" s="18" t="s">
        <v>144</v>
      </c>
      <c r="BM223" s="215" t="s">
        <v>256</v>
      </c>
    </row>
    <row r="224" spans="1:65" s="2" customFormat="1" ht="16.5" customHeight="1">
      <c r="A224" s="35"/>
      <c r="B224" s="36"/>
      <c r="C224" s="250" t="s">
        <v>259</v>
      </c>
      <c r="D224" s="250" t="s">
        <v>230</v>
      </c>
      <c r="E224" s="251" t="s">
        <v>602</v>
      </c>
      <c r="F224" s="252" t="s">
        <v>603</v>
      </c>
      <c r="G224" s="253" t="s">
        <v>604</v>
      </c>
      <c r="H224" s="254">
        <v>0.27</v>
      </c>
      <c r="I224" s="255"/>
      <c r="J224" s="256">
        <f>ROUND(I224*H224,2)</f>
        <v>0</v>
      </c>
      <c r="K224" s="252" t="s">
        <v>143</v>
      </c>
      <c r="L224" s="257"/>
      <c r="M224" s="258" t="s">
        <v>1</v>
      </c>
      <c r="N224" s="259" t="s">
        <v>44</v>
      </c>
      <c r="O224" s="72"/>
      <c r="P224" s="213">
        <f>O224*H224</f>
        <v>0</v>
      </c>
      <c r="Q224" s="213">
        <v>1E-3</v>
      </c>
      <c r="R224" s="213">
        <f>Q224*H224</f>
        <v>2.7E-4</v>
      </c>
      <c r="S224" s="213">
        <v>0</v>
      </c>
      <c r="T224" s="214">
        <f>S224*H224</f>
        <v>0</v>
      </c>
      <c r="U224" s="35"/>
      <c r="V224" s="35"/>
      <c r="W224" s="35"/>
      <c r="X224" s="35"/>
      <c r="Y224" s="35"/>
      <c r="Z224" s="35"/>
      <c r="AA224" s="35"/>
      <c r="AB224" s="35"/>
      <c r="AC224" s="35"/>
      <c r="AD224" s="35"/>
      <c r="AE224" s="35"/>
      <c r="AR224" s="215" t="s">
        <v>158</v>
      </c>
      <c r="AT224" s="215" t="s">
        <v>230</v>
      </c>
      <c r="AU224" s="215" t="s">
        <v>89</v>
      </c>
      <c r="AY224" s="18" t="s">
        <v>137</v>
      </c>
      <c r="BE224" s="216">
        <f>IF(N224="základní",J224,0)</f>
        <v>0</v>
      </c>
      <c r="BF224" s="216">
        <f>IF(N224="snížená",J224,0)</f>
        <v>0</v>
      </c>
      <c r="BG224" s="216">
        <f>IF(N224="zákl. přenesená",J224,0)</f>
        <v>0</v>
      </c>
      <c r="BH224" s="216">
        <f>IF(N224="sníž. přenesená",J224,0)</f>
        <v>0</v>
      </c>
      <c r="BI224" s="216">
        <f>IF(N224="nulová",J224,0)</f>
        <v>0</v>
      </c>
      <c r="BJ224" s="18" t="s">
        <v>87</v>
      </c>
      <c r="BK224" s="216">
        <f>ROUND(I224*H224,2)</f>
        <v>0</v>
      </c>
      <c r="BL224" s="18" t="s">
        <v>144</v>
      </c>
      <c r="BM224" s="215" t="s">
        <v>262</v>
      </c>
    </row>
    <row r="225" spans="1:65" s="13" customFormat="1" ht="11.25">
      <c r="B225" s="217"/>
      <c r="C225" s="218"/>
      <c r="D225" s="219" t="s">
        <v>145</v>
      </c>
      <c r="E225" s="220" t="s">
        <v>1</v>
      </c>
      <c r="F225" s="221" t="s">
        <v>605</v>
      </c>
      <c r="G225" s="218"/>
      <c r="H225" s="222">
        <v>0.27</v>
      </c>
      <c r="I225" s="223"/>
      <c r="J225" s="218"/>
      <c r="K225" s="218"/>
      <c r="L225" s="224"/>
      <c r="M225" s="225"/>
      <c r="N225" s="226"/>
      <c r="O225" s="226"/>
      <c r="P225" s="226"/>
      <c r="Q225" s="226"/>
      <c r="R225" s="226"/>
      <c r="S225" s="226"/>
      <c r="T225" s="227"/>
      <c r="AT225" s="228" t="s">
        <v>145</v>
      </c>
      <c r="AU225" s="228" t="s">
        <v>89</v>
      </c>
      <c r="AV225" s="13" t="s">
        <v>89</v>
      </c>
      <c r="AW225" s="13" t="s">
        <v>34</v>
      </c>
      <c r="AX225" s="13" t="s">
        <v>79</v>
      </c>
      <c r="AY225" s="228" t="s">
        <v>137</v>
      </c>
    </row>
    <row r="226" spans="1:65" s="14" customFormat="1" ht="11.25">
      <c r="B226" s="229"/>
      <c r="C226" s="230"/>
      <c r="D226" s="219" t="s">
        <v>145</v>
      </c>
      <c r="E226" s="231" t="s">
        <v>1</v>
      </c>
      <c r="F226" s="232" t="s">
        <v>147</v>
      </c>
      <c r="G226" s="230"/>
      <c r="H226" s="233">
        <v>0.27</v>
      </c>
      <c r="I226" s="234"/>
      <c r="J226" s="230"/>
      <c r="K226" s="230"/>
      <c r="L226" s="235"/>
      <c r="M226" s="236"/>
      <c r="N226" s="237"/>
      <c r="O226" s="237"/>
      <c r="P226" s="237"/>
      <c r="Q226" s="237"/>
      <c r="R226" s="237"/>
      <c r="S226" s="237"/>
      <c r="T226" s="238"/>
      <c r="AT226" s="239" t="s">
        <v>145</v>
      </c>
      <c r="AU226" s="239" t="s">
        <v>89</v>
      </c>
      <c r="AV226" s="14" t="s">
        <v>144</v>
      </c>
      <c r="AW226" s="14" t="s">
        <v>34</v>
      </c>
      <c r="AX226" s="14" t="s">
        <v>87</v>
      </c>
      <c r="AY226" s="239" t="s">
        <v>137</v>
      </c>
    </row>
    <row r="227" spans="1:65" s="2" customFormat="1" ht="16.5" customHeight="1">
      <c r="A227" s="35"/>
      <c r="B227" s="36"/>
      <c r="C227" s="204" t="s">
        <v>202</v>
      </c>
      <c r="D227" s="204" t="s">
        <v>139</v>
      </c>
      <c r="E227" s="205" t="s">
        <v>606</v>
      </c>
      <c r="F227" s="206" t="s">
        <v>607</v>
      </c>
      <c r="G227" s="207" t="s">
        <v>188</v>
      </c>
      <c r="H227" s="208">
        <v>9</v>
      </c>
      <c r="I227" s="209"/>
      <c r="J227" s="210">
        <f>ROUND(I227*H227,2)</f>
        <v>0</v>
      </c>
      <c r="K227" s="206" t="s">
        <v>143</v>
      </c>
      <c r="L227" s="40"/>
      <c r="M227" s="211" t="s">
        <v>1</v>
      </c>
      <c r="N227" s="212" t="s">
        <v>44</v>
      </c>
      <c r="O227" s="72"/>
      <c r="P227" s="213">
        <f>O227*H227</f>
        <v>0</v>
      </c>
      <c r="Q227" s="213">
        <v>0</v>
      </c>
      <c r="R227" s="213">
        <f>Q227*H227</f>
        <v>0</v>
      </c>
      <c r="S227" s="213">
        <v>0</v>
      </c>
      <c r="T227" s="214">
        <f>S227*H227</f>
        <v>0</v>
      </c>
      <c r="U227" s="35"/>
      <c r="V227" s="35"/>
      <c r="W227" s="35"/>
      <c r="X227" s="35"/>
      <c r="Y227" s="35"/>
      <c r="Z227" s="35"/>
      <c r="AA227" s="35"/>
      <c r="AB227" s="35"/>
      <c r="AC227" s="35"/>
      <c r="AD227" s="35"/>
      <c r="AE227" s="35"/>
      <c r="AR227" s="215" t="s">
        <v>144</v>
      </c>
      <c r="AT227" s="215" t="s">
        <v>139</v>
      </c>
      <c r="AU227" s="215" t="s">
        <v>89</v>
      </c>
      <c r="AY227" s="18" t="s">
        <v>137</v>
      </c>
      <c r="BE227" s="216">
        <f>IF(N227="základní",J227,0)</f>
        <v>0</v>
      </c>
      <c r="BF227" s="216">
        <f>IF(N227="snížená",J227,0)</f>
        <v>0</v>
      </c>
      <c r="BG227" s="216">
        <f>IF(N227="zákl. přenesená",J227,0)</f>
        <v>0</v>
      </c>
      <c r="BH227" s="216">
        <f>IF(N227="sníž. přenesená",J227,0)</f>
        <v>0</v>
      </c>
      <c r="BI227" s="216">
        <f>IF(N227="nulová",J227,0)</f>
        <v>0</v>
      </c>
      <c r="BJ227" s="18" t="s">
        <v>87</v>
      </c>
      <c r="BK227" s="216">
        <f>ROUND(I227*H227,2)</f>
        <v>0</v>
      </c>
      <c r="BL227" s="18" t="s">
        <v>144</v>
      </c>
      <c r="BM227" s="215" t="s">
        <v>267</v>
      </c>
    </row>
    <row r="228" spans="1:65" s="12" customFormat="1" ht="22.9" customHeight="1">
      <c r="B228" s="188"/>
      <c r="C228" s="189"/>
      <c r="D228" s="190" t="s">
        <v>78</v>
      </c>
      <c r="E228" s="202" t="s">
        <v>89</v>
      </c>
      <c r="F228" s="202" t="s">
        <v>245</v>
      </c>
      <c r="G228" s="189"/>
      <c r="H228" s="189"/>
      <c r="I228" s="192"/>
      <c r="J228" s="203">
        <f>BK228</f>
        <v>0</v>
      </c>
      <c r="K228" s="189"/>
      <c r="L228" s="194"/>
      <c r="M228" s="195"/>
      <c r="N228" s="196"/>
      <c r="O228" s="196"/>
      <c r="P228" s="197">
        <f>SUM(P229:P237)</f>
        <v>0</v>
      </c>
      <c r="Q228" s="196"/>
      <c r="R228" s="197">
        <f>SUM(R229:R237)</f>
        <v>110.179338</v>
      </c>
      <c r="S228" s="196"/>
      <c r="T228" s="198">
        <f>SUM(T229:T237)</f>
        <v>0</v>
      </c>
      <c r="AR228" s="199" t="s">
        <v>87</v>
      </c>
      <c r="AT228" s="200" t="s">
        <v>78</v>
      </c>
      <c r="AU228" s="200" t="s">
        <v>87</v>
      </c>
      <c r="AY228" s="199" t="s">
        <v>137</v>
      </c>
      <c r="BK228" s="201">
        <f>SUM(BK229:BK237)</f>
        <v>0</v>
      </c>
    </row>
    <row r="229" spans="1:65" s="2" customFormat="1" ht="24" customHeight="1">
      <c r="A229" s="35"/>
      <c r="B229" s="36"/>
      <c r="C229" s="204" t="s">
        <v>268</v>
      </c>
      <c r="D229" s="204" t="s">
        <v>139</v>
      </c>
      <c r="E229" s="205" t="s">
        <v>246</v>
      </c>
      <c r="F229" s="206" t="s">
        <v>247</v>
      </c>
      <c r="G229" s="207" t="s">
        <v>142</v>
      </c>
      <c r="H229" s="208">
        <v>403.4</v>
      </c>
      <c r="I229" s="209"/>
      <c r="J229" s="210">
        <f>ROUND(I229*H229,2)</f>
        <v>0</v>
      </c>
      <c r="K229" s="206" t="s">
        <v>143</v>
      </c>
      <c r="L229" s="40"/>
      <c r="M229" s="211" t="s">
        <v>1</v>
      </c>
      <c r="N229" s="212" t="s">
        <v>44</v>
      </c>
      <c r="O229" s="72"/>
      <c r="P229" s="213">
        <f>O229*H229</f>
        <v>0</v>
      </c>
      <c r="Q229" s="213">
        <v>0.22656999999999999</v>
      </c>
      <c r="R229" s="213">
        <f>Q229*H229</f>
        <v>91.398337999999995</v>
      </c>
      <c r="S229" s="213">
        <v>0</v>
      </c>
      <c r="T229" s="214">
        <f>S229*H229</f>
        <v>0</v>
      </c>
      <c r="U229" s="35"/>
      <c r="V229" s="35"/>
      <c r="W229" s="35"/>
      <c r="X229" s="35"/>
      <c r="Y229" s="35"/>
      <c r="Z229" s="35"/>
      <c r="AA229" s="35"/>
      <c r="AB229" s="35"/>
      <c r="AC229" s="35"/>
      <c r="AD229" s="35"/>
      <c r="AE229" s="35"/>
      <c r="AR229" s="215" t="s">
        <v>144</v>
      </c>
      <c r="AT229" s="215" t="s">
        <v>139</v>
      </c>
      <c r="AU229" s="215" t="s">
        <v>89</v>
      </c>
      <c r="AY229" s="18" t="s">
        <v>137</v>
      </c>
      <c r="BE229" s="216">
        <f>IF(N229="základní",J229,0)</f>
        <v>0</v>
      </c>
      <c r="BF229" s="216">
        <f>IF(N229="snížená",J229,0)</f>
        <v>0</v>
      </c>
      <c r="BG229" s="216">
        <f>IF(N229="zákl. přenesená",J229,0)</f>
        <v>0</v>
      </c>
      <c r="BH229" s="216">
        <f>IF(N229="sníž. přenesená",J229,0)</f>
        <v>0</v>
      </c>
      <c r="BI229" s="216">
        <f>IF(N229="nulová",J229,0)</f>
        <v>0</v>
      </c>
      <c r="BJ229" s="18" t="s">
        <v>87</v>
      </c>
      <c r="BK229" s="216">
        <f>ROUND(I229*H229,2)</f>
        <v>0</v>
      </c>
      <c r="BL229" s="18" t="s">
        <v>144</v>
      </c>
      <c r="BM229" s="215" t="s">
        <v>272</v>
      </c>
    </row>
    <row r="230" spans="1:65" s="13" customFormat="1" ht="11.25">
      <c r="B230" s="217"/>
      <c r="C230" s="218"/>
      <c r="D230" s="219" t="s">
        <v>145</v>
      </c>
      <c r="E230" s="220" t="s">
        <v>1</v>
      </c>
      <c r="F230" s="221" t="s">
        <v>608</v>
      </c>
      <c r="G230" s="218"/>
      <c r="H230" s="222">
        <v>403.4</v>
      </c>
      <c r="I230" s="223"/>
      <c r="J230" s="218"/>
      <c r="K230" s="218"/>
      <c r="L230" s="224"/>
      <c r="M230" s="225"/>
      <c r="N230" s="226"/>
      <c r="O230" s="226"/>
      <c r="P230" s="226"/>
      <c r="Q230" s="226"/>
      <c r="R230" s="226"/>
      <c r="S230" s="226"/>
      <c r="T230" s="227"/>
      <c r="AT230" s="228" t="s">
        <v>145</v>
      </c>
      <c r="AU230" s="228" t="s">
        <v>89</v>
      </c>
      <c r="AV230" s="13" t="s">
        <v>89</v>
      </c>
      <c r="AW230" s="13" t="s">
        <v>34</v>
      </c>
      <c r="AX230" s="13" t="s">
        <v>79</v>
      </c>
      <c r="AY230" s="228" t="s">
        <v>137</v>
      </c>
    </row>
    <row r="231" spans="1:65" s="14" customFormat="1" ht="11.25">
      <c r="B231" s="229"/>
      <c r="C231" s="230"/>
      <c r="D231" s="219" t="s">
        <v>145</v>
      </c>
      <c r="E231" s="231" t="s">
        <v>1</v>
      </c>
      <c r="F231" s="232" t="s">
        <v>147</v>
      </c>
      <c r="G231" s="230"/>
      <c r="H231" s="233">
        <v>403.4</v>
      </c>
      <c r="I231" s="234"/>
      <c r="J231" s="230"/>
      <c r="K231" s="230"/>
      <c r="L231" s="235"/>
      <c r="M231" s="236"/>
      <c r="N231" s="237"/>
      <c r="O231" s="237"/>
      <c r="P231" s="237"/>
      <c r="Q231" s="237"/>
      <c r="R231" s="237"/>
      <c r="S231" s="237"/>
      <c r="T231" s="238"/>
      <c r="AT231" s="239" t="s">
        <v>145</v>
      </c>
      <c r="AU231" s="239" t="s">
        <v>89</v>
      </c>
      <c r="AV231" s="14" t="s">
        <v>144</v>
      </c>
      <c r="AW231" s="14" t="s">
        <v>34</v>
      </c>
      <c r="AX231" s="14" t="s">
        <v>87</v>
      </c>
      <c r="AY231" s="239" t="s">
        <v>137</v>
      </c>
    </row>
    <row r="232" spans="1:65" s="2" customFormat="1" ht="24" customHeight="1">
      <c r="A232" s="35"/>
      <c r="B232" s="36"/>
      <c r="C232" s="204" t="s">
        <v>208</v>
      </c>
      <c r="D232" s="204" t="s">
        <v>139</v>
      </c>
      <c r="E232" s="205" t="s">
        <v>251</v>
      </c>
      <c r="F232" s="206" t="s">
        <v>252</v>
      </c>
      <c r="G232" s="207" t="s">
        <v>142</v>
      </c>
      <c r="H232" s="208">
        <v>403.4</v>
      </c>
      <c r="I232" s="209"/>
      <c r="J232" s="210">
        <f>ROUND(I232*H232,2)</f>
        <v>0</v>
      </c>
      <c r="K232" s="206" t="s">
        <v>143</v>
      </c>
      <c r="L232" s="40"/>
      <c r="M232" s="211" t="s">
        <v>1</v>
      </c>
      <c r="N232" s="212" t="s">
        <v>44</v>
      </c>
      <c r="O232" s="72"/>
      <c r="P232" s="213">
        <f>O232*H232</f>
        <v>0</v>
      </c>
      <c r="Q232" s="213">
        <v>0</v>
      </c>
      <c r="R232" s="213">
        <f>Q232*H232</f>
        <v>0</v>
      </c>
      <c r="S232" s="213">
        <v>0</v>
      </c>
      <c r="T232" s="214">
        <f>S232*H232</f>
        <v>0</v>
      </c>
      <c r="U232" s="35"/>
      <c r="V232" s="35"/>
      <c r="W232" s="35"/>
      <c r="X232" s="35"/>
      <c r="Y232" s="35"/>
      <c r="Z232" s="35"/>
      <c r="AA232" s="35"/>
      <c r="AB232" s="35"/>
      <c r="AC232" s="35"/>
      <c r="AD232" s="35"/>
      <c r="AE232" s="35"/>
      <c r="AR232" s="215" t="s">
        <v>144</v>
      </c>
      <c r="AT232" s="215" t="s">
        <v>139</v>
      </c>
      <c r="AU232" s="215" t="s">
        <v>89</v>
      </c>
      <c r="AY232" s="18" t="s">
        <v>137</v>
      </c>
      <c r="BE232" s="216">
        <f>IF(N232="základní",J232,0)</f>
        <v>0</v>
      </c>
      <c r="BF232" s="216">
        <f>IF(N232="snížená",J232,0)</f>
        <v>0</v>
      </c>
      <c r="BG232" s="216">
        <f>IF(N232="zákl. přenesená",J232,0)</f>
        <v>0</v>
      </c>
      <c r="BH232" s="216">
        <f>IF(N232="sníž. přenesená",J232,0)</f>
        <v>0</v>
      </c>
      <c r="BI232" s="216">
        <f>IF(N232="nulová",J232,0)</f>
        <v>0</v>
      </c>
      <c r="BJ232" s="18" t="s">
        <v>87</v>
      </c>
      <c r="BK232" s="216">
        <f>ROUND(I232*H232,2)</f>
        <v>0</v>
      </c>
      <c r="BL232" s="18" t="s">
        <v>144</v>
      </c>
      <c r="BM232" s="215" t="s">
        <v>276</v>
      </c>
    </row>
    <row r="233" spans="1:65" s="13" customFormat="1" ht="11.25">
      <c r="B233" s="217"/>
      <c r="C233" s="218"/>
      <c r="D233" s="219" t="s">
        <v>145</v>
      </c>
      <c r="E233" s="220" t="s">
        <v>1</v>
      </c>
      <c r="F233" s="221" t="s">
        <v>608</v>
      </c>
      <c r="G233" s="218"/>
      <c r="H233" s="222">
        <v>403.4</v>
      </c>
      <c r="I233" s="223"/>
      <c r="J233" s="218"/>
      <c r="K233" s="218"/>
      <c r="L233" s="224"/>
      <c r="M233" s="225"/>
      <c r="N233" s="226"/>
      <c r="O233" s="226"/>
      <c r="P233" s="226"/>
      <c r="Q233" s="226"/>
      <c r="R233" s="226"/>
      <c r="S233" s="226"/>
      <c r="T233" s="227"/>
      <c r="AT233" s="228" t="s">
        <v>145</v>
      </c>
      <c r="AU233" s="228" t="s">
        <v>89</v>
      </c>
      <c r="AV233" s="13" t="s">
        <v>89</v>
      </c>
      <c r="AW233" s="13" t="s">
        <v>34</v>
      </c>
      <c r="AX233" s="13" t="s">
        <v>79</v>
      </c>
      <c r="AY233" s="228" t="s">
        <v>137</v>
      </c>
    </row>
    <row r="234" spans="1:65" s="14" customFormat="1" ht="11.25">
      <c r="B234" s="229"/>
      <c r="C234" s="230"/>
      <c r="D234" s="219" t="s">
        <v>145</v>
      </c>
      <c r="E234" s="231" t="s">
        <v>1</v>
      </c>
      <c r="F234" s="232" t="s">
        <v>147</v>
      </c>
      <c r="G234" s="230"/>
      <c r="H234" s="233">
        <v>403.4</v>
      </c>
      <c r="I234" s="234"/>
      <c r="J234" s="230"/>
      <c r="K234" s="230"/>
      <c r="L234" s="235"/>
      <c r="M234" s="236"/>
      <c r="N234" s="237"/>
      <c r="O234" s="237"/>
      <c r="P234" s="237"/>
      <c r="Q234" s="237"/>
      <c r="R234" s="237"/>
      <c r="S234" s="237"/>
      <c r="T234" s="238"/>
      <c r="AT234" s="239" t="s">
        <v>145</v>
      </c>
      <c r="AU234" s="239" t="s">
        <v>89</v>
      </c>
      <c r="AV234" s="14" t="s">
        <v>144</v>
      </c>
      <c r="AW234" s="14" t="s">
        <v>34</v>
      </c>
      <c r="AX234" s="14" t="s">
        <v>87</v>
      </c>
      <c r="AY234" s="239" t="s">
        <v>137</v>
      </c>
    </row>
    <row r="235" spans="1:65" s="2" customFormat="1" ht="16.5" customHeight="1">
      <c r="A235" s="35"/>
      <c r="B235" s="36"/>
      <c r="C235" s="250" t="s">
        <v>277</v>
      </c>
      <c r="D235" s="250" t="s">
        <v>230</v>
      </c>
      <c r="E235" s="251" t="s">
        <v>254</v>
      </c>
      <c r="F235" s="252" t="s">
        <v>255</v>
      </c>
      <c r="G235" s="253" t="s">
        <v>223</v>
      </c>
      <c r="H235" s="254">
        <v>18.780999999999999</v>
      </c>
      <c r="I235" s="255"/>
      <c r="J235" s="256">
        <f>ROUND(I235*H235,2)</f>
        <v>0</v>
      </c>
      <c r="K235" s="252" t="s">
        <v>143</v>
      </c>
      <c r="L235" s="257"/>
      <c r="M235" s="258" t="s">
        <v>1</v>
      </c>
      <c r="N235" s="259" t="s">
        <v>44</v>
      </c>
      <c r="O235" s="72"/>
      <c r="P235" s="213">
        <f>O235*H235</f>
        <v>0</v>
      </c>
      <c r="Q235" s="213">
        <v>1</v>
      </c>
      <c r="R235" s="213">
        <f>Q235*H235</f>
        <v>18.780999999999999</v>
      </c>
      <c r="S235" s="213">
        <v>0</v>
      </c>
      <c r="T235" s="214">
        <f>S235*H235</f>
        <v>0</v>
      </c>
      <c r="U235" s="35"/>
      <c r="V235" s="35"/>
      <c r="W235" s="35"/>
      <c r="X235" s="35"/>
      <c r="Y235" s="35"/>
      <c r="Z235" s="35"/>
      <c r="AA235" s="35"/>
      <c r="AB235" s="35"/>
      <c r="AC235" s="35"/>
      <c r="AD235" s="35"/>
      <c r="AE235" s="35"/>
      <c r="AR235" s="215" t="s">
        <v>158</v>
      </c>
      <c r="AT235" s="215" t="s">
        <v>230</v>
      </c>
      <c r="AU235" s="215" t="s">
        <v>89</v>
      </c>
      <c r="AY235" s="18" t="s">
        <v>137</v>
      </c>
      <c r="BE235" s="216">
        <f>IF(N235="základní",J235,0)</f>
        <v>0</v>
      </c>
      <c r="BF235" s="216">
        <f>IF(N235="snížená",J235,0)</f>
        <v>0</v>
      </c>
      <c r="BG235" s="216">
        <f>IF(N235="zákl. přenesená",J235,0)</f>
        <v>0</v>
      </c>
      <c r="BH235" s="216">
        <f>IF(N235="sníž. přenesená",J235,0)</f>
        <v>0</v>
      </c>
      <c r="BI235" s="216">
        <f>IF(N235="nulová",J235,0)</f>
        <v>0</v>
      </c>
      <c r="BJ235" s="18" t="s">
        <v>87</v>
      </c>
      <c r="BK235" s="216">
        <f>ROUND(I235*H235,2)</f>
        <v>0</v>
      </c>
      <c r="BL235" s="18" t="s">
        <v>144</v>
      </c>
      <c r="BM235" s="215" t="s">
        <v>280</v>
      </c>
    </row>
    <row r="236" spans="1:65" s="13" customFormat="1" ht="11.25">
      <c r="B236" s="217"/>
      <c r="C236" s="218"/>
      <c r="D236" s="219" t="s">
        <v>145</v>
      </c>
      <c r="E236" s="220" t="s">
        <v>1</v>
      </c>
      <c r="F236" s="221" t="s">
        <v>609</v>
      </c>
      <c r="G236" s="218"/>
      <c r="H236" s="222">
        <v>18.780999999999999</v>
      </c>
      <c r="I236" s="223"/>
      <c r="J236" s="218"/>
      <c r="K236" s="218"/>
      <c r="L236" s="224"/>
      <c r="M236" s="225"/>
      <c r="N236" s="226"/>
      <c r="O236" s="226"/>
      <c r="P236" s="226"/>
      <c r="Q236" s="226"/>
      <c r="R236" s="226"/>
      <c r="S236" s="226"/>
      <c r="T236" s="227"/>
      <c r="AT236" s="228" t="s">
        <v>145</v>
      </c>
      <c r="AU236" s="228" t="s">
        <v>89</v>
      </c>
      <c r="AV236" s="13" t="s">
        <v>89</v>
      </c>
      <c r="AW236" s="13" t="s">
        <v>34</v>
      </c>
      <c r="AX236" s="13" t="s">
        <v>79</v>
      </c>
      <c r="AY236" s="228" t="s">
        <v>137</v>
      </c>
    </row>
    <row r="237" spans="1:65" s="14" customFormat="1" ht="11.25">
      <c r="B237" s="229"/>
      <c r="C237" s="230"/>
      <c r="D237" s="219" t="s">
        <v>145</v>
      </c>
      <c r="E237" s="231" t="s">
        <v>1</v>
      </c>
      <c r="F237" s="232" t="s">
        <v>147</v>
      </c>
      <c r="G237" s="230"/>
      <c r="H237" s="233">
        <v>18.780999999999999</v>
      </c>
      <c r="I237" s="234"/>
      <c r="J237" s="230"/>
      <c r="K237" s="230"/>
      <c r="L237" s="235"/>
      <c r="M237" s="236"/>
      <c r="N237" s="237"/>
      <c r="O237" s="237"/>
      <c r="P237" s="237"/>
      <c r="Q237" s="237"/>
      <c r="R237" s="237"/>
      <c r="S237" s="237"/>
      <c r="T237" s="238"/>
      <c r="AT237" s="239" t="s">
        <v>145</v>
      </c>
      <c r="AU237" s="239" t="s">
        <v>89</v>
      </c>
      <c r="AV237" s="14" t="s">
        <v>144</v>
      </c>
      <c r="AW237" s="14" t="s">
        <v>34</v>
      </c>
      <c r="AX237" s="14" t="s">
        <v>87</v>
      </c>
      <c r="AY237" s="239" t="s">
        <v>137</v>
      </c>
    </row>
    <row r="238" spans="1:65" s="12" customFormat="1" ht="22.9" customHeight="1">
      <c r="B238" s="188"/>
      <c r="C238" s="189"/>
      <c r="D238" s="190" t="s">
        <v>78</v>
      </c>
      <c r="E238" s="202" t="s">
        <v>144</v>
      </c>
      <c r="F238" s="202" t="s">
        <v>258</v>
      </c>
      <c r="G238" s="189"/>
      <c r="H238" s="189"/>
      <c r="I238" s="192"/>
      <c r="J238" s="203">
        <f>BK238</f>
        <v>0</v>
      </c>
      <c r="K238" s="189"/>
      <c r="L238" s="194"/>
      <c r="M238" s="195"/>
      <c r="N238" s="196"/>
      <c r="O238" s="196"/>
      <c r="P238" s="197">
        <f>SUM(P239:P243)</f>
        <v>0</v>
      </c>
      <c r="Q238" s="196"/>
      <c r="R238" s="197">
        <f>SUM(R239:R243)</f>
        <v>165.73114588000001</v>
      </c>
      <c r="S238" s="196"/>
      <c r="T238" s="198">
        <f>SUM(T239:T243)</f>
        <v>0</v>
      </c>
      <c r="AR238" s="199" t="s">
        <v>87</v>
      </c>
      <c r="AT238" s="200" t="s">
        <v>78</v>
      </c>
      <c r="AU238" s="200" t="s">
        <v>87</v>
      </c>
      <c r="AY238" s="199" t="s">
        <v>137</v>
      </c>
      <c r="BK238" s="201">
        <f>SUM(BK239:BK243)</f>
        <v>0</v>
      </c>
    </row>
    <row r="239" spans="1:65" s="2" customFormat="1" ht="16.5" customHeight="1">
      <c r="A239" s="35"/>
      <c r="B239" s="36"/>
      <c r="C239" s="204" t="s">
        <v>212</v>
      </c>
      <c r="D239" s="204" t="s">
        <v>139</v>
      </c>
      <c r="E239" s="205" t="s">
        <v>610</v>
      </c>
      <c r="F239" s="206" t="s">
        <v>611</v>
      </c>
      <c r="G239" s="207" t="s">
        <v>173</v>
      </c>
      <c r="H239" s="208">
        <v>87.644000000000005</v>
      </c>
      <c r="I239" s="209"/>
      <c r="J239" s="210">
        <f>ROUND(I239*H239,2)</f>
        <v>0</v>
      </c>
      <c r="K239" s="206" t="s">
        <v>143</v>
      </c>
      <c r="L239" s="40"/>
      <c r="M239" s="211" t="s">
        <v>1</v>
      </c>
      <c r="N239" s="212" t="s">
        <v>44</v>
      </c>
      <c r="O239" s="72"/>
      <c r="P239" s="213">
        <f>O239*H239</f>
        <v>0</v>
      </c>
      <c r="Q239" s="213">
        <v>1.8907700000000001</v>
      </c>
      <c r="R239" s="213">
        <f>Q239*H239</f>
        <v>165.71464588000001</v>
      </c>
      <c r="S239" s="213">
        <v>0</v>
      </c>
      <c r="T239" s="214">
        <f>S239*H239</f>
        <v>0</v>
      </c>
      <c r="U239" s="35"/>
      <c r="V239" s="35"/>
      <c r="W239" s="35"/>
      <c r="X239" s="35"/>
      <c r="Y239" s="35"/>
      <c r="Z239" s="35"/>
      <c r="AA239" s="35"/>
      <c r="AB239" s="35"/>
      <c r="AC239" s="35"/>
      <c r="AD239" s="35"/>
      <c r="AE239" s="35"/>
      <c r="AR239" s="215" t="s">
        <v>144</v>
      </c>
      <c r="AT239" s="215" t="s">
        <v>139</v>
      </c>
      <c r="AU239" s="215" t="s">
        <v>89</v>
      </c>
      <c r="AY239" s="18" t="s">
        <v>137</v>
      </c>
      <c r="BE239" s="216">
        <f>IF(N239="základní",J239,0)</f>
        <v>0</v>
      </c>
      <c r="BF239" s="216">
        <f>IF(N239="snížená",J239,0)</f>
        <v>0</v>
      </c>
      <c r="BG239" s="216">
        <f>IF(N239="zákl. přenesená",J239,0)</f>
        <v>0</v>
      </c>
      <c r="BH239" s="216">
        <f>IF(N239="sníž. přenesená",J239,0)</f>
        <v>0</v>
      </c>
      <c r="BI239" s="216">
        <f>IF(N239="nulová",J239,0)</f>
        <v>0</v>
      </c>
      <c r="BJ239" s="18" t="s">
        <v>87</v>
      </c>
      <c r="BK239" s="216">
        <f>ROUND(I239*H239,2)</f>
        <v>0</v>
      </c>
      <c r="BL239" s="18" t="s">
        <v>144</v>
      </c>
      <c r="BM239" s="215" t="s">
        <v>284</v>
      </c>
    </row>
    <row r="240" spans="1:65" s="13" customFormat="1" ht="11.25">
      <c r="B240" s="217"/>
      <c r="C240" s="218"/>
      <c r="D240" s="219" t="s">
        <v>145</v>
      </c>
      <c r="E240" s="220" t="s">
        <v>1</v>
      </c>
      <c r="F240" s="221" t="s">
        <v>612</v>
      </c>
      <c r="G240" s="218"/>
      <c r="H240" s="222">
        <v>87.644000000000005</v>
      </c>
      <c r="I240" s="223"/>
      <c r="J240" s="218"/>
      <c r="K240" s="218"/>
      <c r="L240" s="224"/>
      <c r="M240" s="225"/>
      <c r="N240" s="226"/>
      <c r="O240" s="226"/>
      <c r="P240" s="226"/>
      <c r="Q240" s="226"/>
      <c r="R240" s="226"/>
      <c r="S240" s="226"/>
      <c r="T240" s="227"/>
      <c r="AT240" s="228" t="s">
        <v>145</v>
      </c>
      <c r="AU240" s="228" t="s">
        <v>89</v>
      </c>
      <c r="AV240" s="13" t="s">
        <v>89</v>
      </c>
      <c r="AW240" s="13" t="s">
        <v>34</v>
      </c>
      <c r="AX240" s="13" t="s">
        <v>79</v>
      </c>
      <c r="AY240" s="228" t="s">
        <v>137</v>
      </c>
    </row>
    <row r="241" spans="1:65" s="14" customFormat="1" ht="11.25">
      <c r="B241" s="229"/>
      <c r="C241" s="230"/>
      <c r="D241" s="219" t="s">
        <v>145</v>
      </c>
      <c r="E241" s="231" t="s">
        <v>1</v>
      </c>
      <c r="F241" s="232" t="s">
        <v>147</v>
      </c>
      <c r="G241" s="230"/>
      <c r="H241" s="233">
        <v>87.644000000000005</v>
      </c>
      <c r="I241" s="234"/>
      <c r="J241" s="230"/>
      <c r="K241" s="230"/>
      <c r="L241" s="235"/>
      <c r="M241" s="236"/>
      <c r="N241" s="237"/>
      <c r="O241" s="237"/>
      <c r="P241" s="237"/>
      <c r="Q241" s="237"/>
      <c r="R241" s="237"/>
      <c r="S241" s="237"/>
      <c r="T241" s="238"/>
      <c r="AT241" s="239" t="s">
        <v>145</v>
      </c>
      <c r="AU241" s="239" t="s">
        <v>89</v>
      </c>
      <c r="AV241" s="14" t="s">
        <v>144</v>
      </c>
      <c r="AW241" s="14" t="s">
        <v>34</v>
      </c>
      <c r="AX241" s="14" t="s">
        <v>87</v>
      </c>
      <c r="AY241" s="239" t="s">
        <v>137</v>
      </c>
    </row>
    <row r="242" spans="1:65" s="2" customFormat="1" ht="24" customHeight="1">
      <c r="A242" s="35"/>
      <c r="B242" s="36"/>
      <c r="C242" s="204" t="s">
        <v>285</v>
      </c>
      <c r="D242" s="204" t="s">
        <v>139</v>
      </c>
      <c r="E242" s="205" t="s">
        <v>613</v>
      </c>
      <c r="F242" s="206" t="s">
        <v>614</v>
      </c>
      <c r="G242" s="207" t="s">
        <v>266</v>
      </c>
      <c r="H242" s="208">
        <v>10</v>
      </c>
      <c r="I242" s="209"/>
      <c r="J242" s="210">
        <f>ROUND(I242*H242,2)</f>
        <v>0</v>
      </c>
      <c r="K242" s="206" t="s">
        <v>143</v>
      </c>
      <c r="L242" s="40"/>
      <c r="M242" s="211" t="s">
        <v>1</v>
      </c>
      <c r="N242" s="212" t="s">
        <v>44</v>
      </c>
      <c r="O242" s="72"/>
      <c r="P242" s="213">
        <f>O242*H242</f>
        <v>0</v>
      </c>
      <c r="Q242" s="213">
        <v>1.65E-3</v>
      </c>
      <c r="R242" s="213">
        <f>Q242*H242</f>
        <v>1.6500000000000001E-2</v>
      </c>
      <c r="S242" s="213">
        <v>0</v>
      </c>
      <c r="T242" s="214">
        <f>S242*H242</f>
        <v>0</v>
      </c>
      <c r="U242" s="35"/>
      <c r="V242" s="35"/>
      <c r="W242" s="35"/>
      <c r="X242" s="35"/>
      <c r="Y242" s="35"/>
      <c r="Z242" s="35"/>
      <c r="AA242" s="35"/>
      <c r="AB242" s="35"/>
      <c r="AC242" s="35"/>
      <c r="AD242" s="35"/>
      <c r="AE242" s="35"/>
      <c r="AR242" s="215" t="s">
        <v>144</v>
      </c>
      <c r="AT242" s="215" t="s">
        <v>139</v>
      </c>
      <c r="AU242" s="215" t="s">
        <v>89</v>
      </c>
      <c r="AY242" s="18" t="s">
        <v>137</v>
      </c>
      <c r="BE242" s="216">
        <f>IF(N242="základní",J242,0)</f>
        <v>0</v>
      </c>
      <c r="BF242" s="216">
        <f>IF(N242="snížená",J242,0)</f>
        <v>0</v>
      </c>
      <c r="BG242" s="216">
        <f>IF(N242="zákl. přenesená",J242,0)</f>
        <v>0</v>
      </c>
      <c r="BH242" s="216">
        <f>IF(N242="sníž. přenesená",J242,0)</f>
        <v>0</v>
      </c>
      <c r="BI242" s="216">
        <f>IF(N242="nulová",J242,0)</f>
        <v>0</v>
      </c>
      <c r="BJ242" s="18" t="s">
        <v>87</v>
      </c>
      <c r="BK242" s="216">
        <f>ROUND(I242*H242,2)</f>
        <v>0</v>
      </c>
      <c r="BL242" s="18" t="s">
        <v>144</v>
      </c>
      <c r="BM242" s="215" t="s">
        <v>288</v>
      </c>
    </row>
    <row r="243" spans="1:65" s="2" customFormat="1" ht="16.5" customHeight="1">
      <c r="A243" s="35"/>
      <c r="B243" s="36"/>
      <c r="C243" s="250" t="s">
        <v>216</v>
      </c>
      <c r="D243" s="250" t="s">
        <v>230</v>
      </c>
      <c r="E243" s="251" t="s">
        <v>269</v>
      </c>
      <c r="F243" s="252" t="s">
        <v>270</v>
      </c>
      <c r="G243" s="253" t="s">
        <v>271</v>
      </c>
      <c r="H243" s="254">
        <v>10</v>
      </c>
      <c r="I243" s="255"/>
      <c r="J243" s="256">
        <f>ROUND(I243*H243,2)</f>
        <v>0</v>
      </c>
      <c r="K243" s="252" t="s">
        <v>1</v>
      </c>
      <c r="L243" s="257"/>
      <c r="M243" s="258" t="s">
        <v>1</v>
      </c>
      <c r="N243" s="259" t="s">
        <v>44</v>
      </c>
      <c r="O243" s="72"/>
      <c r="P243" s="213">
        <f>O243*H243</f>
        <v>0</v>
      </c>
      <c r="Q243" s="213">
        <v>0</v>
      </c>
      <c r="R243" s="213">
        <f>Q243*H243</f>
        <v>0</v>
      </c>
      <c r="S243" s="213">
        <v>0</v>
      </c>
      <c r="T243" s="214">
        <f>S243*H243</f>
        <v>0</v>
      </c>
      <c r="U243" s="35"/>
      <c r="V243" s="35"/>
      <c r="W243" s="35"/>
      <c r="X243" s="35"/>
      <c r="Y243" s="35"/>
      <c r="Z243" s="35"/>
      <c r="AA243" s="35"/>
      <c r="AB243" s="35"/>
      <c r="AC243" s="35"/>
      <c r="AD243" s="35"/>
      <c r="AE243" s="35"/>
      <c r="AR243" s="215" t="s">
        <v>158</v>
      </c>
      <c r="AT243" s="215" t="s">
        <v>230</v>
      </c>
      <c r="AU243" s="215" t="s">
        <v>89</v>
      </c>
      <c r="AY243" s="18" t="s">
        <v>137</v>
      </c>
      <c r="BE243" s="216">
        <f>IF(N243="základní",J243,0)</f>
        <v>0</v>
      </c>
      <c r="BF243" s="216">
        <f>IF(N243="snížená",J243,0)</f>
        <v>0</v>
      </c>
      <c r="BG243" s="216">
        <f>IF(N243="zákl. přenesená",J243,0)</f>
        <v>0</v>
      </c>
      <c r="BH243" s="216">
        <f>IF(N243="sníž. přenesená",J243,0)</f>
        <v>0</v>
      </c>
      <c r="BI243" s="216">
        <f>IF(N243="nulová",J243,0)</f>
        <v>0</v>
      </c>
      <c r="BJ243" s="18" t="s">
        <v>87</v>
      </c>
      <c r="BK243" s="216">
        <f>ROUND(I243*H243,2)</f>
        <v>0</v>
      </c>
      <c r="BL243" s="18" t="s">
        <v>144</v>
      </c>
      <c r="BM243" s="215" t="s">
        <v>292</v>
      </c>
    </row>
    <row r="244" spans="1:65" s="12" customFormat="1" ht="22.9" customHeight="1">
      <c r="B244" s="188"/>
      <c r="C244" s="189"/>
      <c r="D244" s="190" t="s">
        <v>78</v>
      </c>
      <c r="E244" s="202" t="s">
        <v>158</v>
      </c>
      <c r="F244" s="202" t="s">
        <v>273</v>
      </c>
      <c r="G244" s="189"/>
      <c r="H244" s="189"/>
      <c r="I244" s="192"/>
      <c r="J244" s="203">
        <f>BK244</f>
        <v>0</v>
      </c>
      <c r="K244" s="189"/>
      <c r="L244" s="194"/>
      <c r="M244" s="195"/>
      <c r="N244" s="196"/>
      <c r="O244" s="196"/>
      <c r="P244" s="197">
        <f>SUM(P245:P289)</f>
        <v>0</v>
      </c>
      <c r="Q244" s="196"/>
      <c r="R244" s="197">
        <f>SUM(R245:R289)</f>
        <v>408.60774020000002</v>
      </c>
      <c r="S244" s="196"/>
      <c r="T244" s="198">
        <f>SUM(T245:T289)</f>
        <v>0</v>
      </c>
      <c r="AR244" s="199" t="s">
        <v>87</v>
      </c>
      <c r="AT244" s="200" t="s">
        <v>78</v>
      </c>
      <c r="AU244" s="200" t="s">
        <v>87</v>
      </c>
      <c r="AY244" s="199" t="s">
        <v>137</v>
      </c>
      <c r="BK244" s="201">
        <f>SUM(BK245:BK289)</f>
        <v>0</v>
      </c>
    </row>
    <row r="245" spans="1:65" s="2" customFormat="1" ht="24" customHeight="1">
      <c r="A245" s="35"/>
      <c r="B245" s="36"/>
      <c r="C245" s="204" t="s">
        <v>293</v>
      </c>
      <c r="D245" s="204" t="s">
        <v>139</v>
      </c>
      <c r="E245" s="205" t="s">
        <v>615</v>
      </c>
      <c r="F245" s="206" t="s">
        <v>616</v>
      </c>
      <c r="G245" s="207" t="s">
        <v>142</v>
      </c>
      <c r="H245" s="208">
        <v>11</v>
      </c>
      <c r="I245" s="209"/>
      <c r="J245" s="210">
        <f>ROUND(I245*H245,2)</f>
        <v>0</v>
      </c>
      <c r="K245" s="206" t="s">
        <v>143</v>
      </c>
      <c r="L245" s="40"/>
      <c r="M245" s="211" t="s">
        <v>1</v>
      </c>
      <c r="N245" s="212" t="s">
        <v>44</v>
      </c>
      <c r="O245" s="72"/>
      <c r="P245" s="213">
        <f>O245*H245</f>
        <v>0</v>
      </c>
      <c r="Q245" s="213">
        <v>4.0000000000000003E-5</v>
      </c>
      <c r="R245" s="213">
        <f>Q245*H245</f>
        <v>4.4000000000000002E-4</v>
      </c>
      <c r="S245" s="213">
        <v>0</v>
      </c>
      <c r="T245" s="214">
        <f>S245*H245</f>
        <v>0</v>
      </c>
      <c r="U245" s="35"/>
      <c r="V245" s="35"/>
      <c r="W245" s="35"/>
      <c r="X245" s="35"/>
      <c r="Y245" s="35"/>
      <c r="Z245" s="35"/>
      <c r="AA245" s="35"/>
      <c r="AB245" s="35"/>
      <c r="AC245" s="35"/>
      <c r="AD245" s="35"/>
      <c r="AE245" s="35"/>
      <c r="AR245" s="215" t="s">
        <v>144</v>
      </c>
      <c r="AT245" s="215" t="s">
        <v>139</v>
      </c>
      <c r="AU245" s="215" t="s">
        <v>89</v>
      </c>
      <c r="AY245" s="18" t="s">
        <v>137</v>
      </c>
      <c r="BE245" s="216">
        <f>IF(N245="základní",J245,0)</f>
        <v>0</v>
      </c>
      <c r="BF245" s="216">
        <f>IF(N245="snížená",J245,0)</f>
        <v>0</v>
      </c>
      <c r="BG245" s="216">
        <f>IF(N245="zákl. přenesená",J245,0)</f>
        <v>0</v>
      </c>
      <c r="BH245" s="216">
        <f>IF(N245="sníž. přenesená",J245,0)</f>
        <v>0</v>
      </c>
      <c r="BI245" s="216">
        <f>IF(N245="nulová",J245,0)</f>
        <v>0</v>
      </c>
      <c r="BJ245" s="18" t="s">
        <v>87</v>
      </c>
      <c r="BK245" s="216">
        <f>ROUND(I245*H245,2)</f>
        <v>0</v>
      </c>
      <c r="BL245" s="18" t="s">
        <v>144</v>
      </c>
      <c r="BM245" s="215" t="s">
        <v>296</v>
      </c>
    </row>
    <row r="246" spans="1:65" s="2" customFormat="1" ht="24" customHeight="1">
      <c r="A246" s="35"/>
      <c r="B246" s="36"/>
      <c r="C246" s="250" t="s">
        <v>219</v>
      </c>
      <c r="D246" s="250" t="s">
        <v>230</v>
      </c>
      <c r="E246" s="251" t="s">
        <v>617</v>
      </c>
      <c r="F246" s="252" t="s">
        <v>618</v>
      </c>
      <c r="G246" s="253" t="s">
        <v>142</v>
      </c>
      <c r="H246" s="254">
        <v>11.164999999999999</v>
      </c>
      <c r="I246" s="255"/>
      <c r="J246" s="256">
        <f>ROUND(I246*H246,2)</f>
        <v>0</v>
      </c>
      <c r="K246" s="252" t="s">
        <v>143</v>
      </c>
      <c r="L246" s="257"/>
      <c r="M246" s="258" t="s">
        <v>1</v>
      </c>
      <c r="N246" s="259" t="s">
        <v>44</v>
      </c>
      <c r="O246" s="72"/>
      <c r="P246" s="213">
        <f>O246*H246</f>
        <v>0</v>
      </c>
      <c r="Q246" s="213">
        <v>4.2999999999999997E-2</v>
      </c>
      <c r="R246" s="213">
        <f>Q246*H246</f>
        <v>0.48009499999999994</v>
      </c>
      <c r="S246" s="213">
        <v>0</v>
      </c>
      <c r="T246" s="214">
        <f>S246*H246</f>
        <v>0</v>
      </c>
      <c r="U246" s="35"/>
      <c r="V246" s="35"/>
      <c r="W246" s="35"/>
      <c r="X246" s="35"/>
      <c r="Y246" s="35"/>
      <c r="Z246" s="35"/>
      <c r="AA246" s="35"/>
      <c r="AB246" s="35"/>
      <c r="AC246" s="35"/>
      <c r="AD246" s="35"/>
      <c r="AE246" s="35"/>
      <c r="AR246" s="215" t="s">
        <v>158</v>
      </c>
      <c r="AT246" s="215" t="s">
        <v>230</v>
      </c>
      <c r="AU246" s="215" t="s">
        <v>89</v>
      </c>
      <c r="AY246" s="18" t="s">
        <v>137</v>
      </c>
      <c r="BE246" s="216">
        <f>IF(N246="základní",J246,0)</f>
        <v>0</v>
      </c>
      <c r="BF246" s="216">
        <f>IF(N246="snížená",J246,0)</f>
        <v>0</v>
      </c>
      <c r="BG246" s="216">
        <f>IF(N246="zákl. přenesená",J246,0)</f>
        <v>0</v>
      </c>
      <c r="BH246" s="216">
        <f>IF(N246="sníž. přenesená",J246,0)</f>
        <v>0</v>
      </c>
      <c r="BI246" s="216">
        <f>IF(N246="nulová",J246,0)</f>
        <v>0</v>
      </c>
      <c r="BJ246" s="18" t="s">
        <v>87</v>
      </c>
      <c r="BK246" s="216">
        <f>ROUND(I246*H246,2)</f>
        <v>0</v>
      </c>
      <c r="BL246" s="18" t="s">
        <v>144</v>
      </c>
      <c r="BM246" s="215" t="s">
        <v>299</v>
      </c>
    </row>
    <row r="247" spans="1:65" s="13" customFormat="1" ht="11.25">
      <c r="B247" s="217"/>
      <c r="C247" s="218"/>
      <c r="D247" s="219" t="s">
        <v>145</v>
      </c>
      <c r="E247" s="220" t="s">
        <v>1</v>
      </c>
      <c r="F247" s="221" t="s">
        <v>619</v>
      </c>
      <c r="G247" s="218"/>
      <c r="H247" s="222">
        <v>11.164999999999999</v>
      </c>
      <c r="I247" s="223"/>
      <c r="J247" s="218"/>
      <c r="K247" s="218"/>
      <c r="L247" s="224"/>
      <c r="M247" s="225"/>
      <c r="N247" s="226"/>
      <c r="O247" s="226"/>
      <c r="P247" s="226"/>
      <c r="Q247" s="226"/>
      <c r="R247" s="226"/>
      <c r="S247" s="226"/>
      <c r="T247" s="227"/>
      <c r="AT247" s="228" t="s">
        <v>145</v>
      </c>
      <c r="AU247" s="228" t="s">
        <v>89</v>
      </c>
      <c r="AV247" s="13" t="s">
        <v>89</v>
      </c>
      <c r="AW247" s="13" t="s">
        <v>34</v>
      </c>
      <c r="AX247" s="13" t="s">
        <v>79</v>
      </c>
      <c r="AY247" s="228" t="s">
        <v>137</v>
      </c>
    </row>
    <row r="248" spans="1:65" s="14" customFormat="1" ht="11.25">
      <c r="B248" s="229"/>
      <c r="C248" s="230"/>
      <c r="D248" s="219" t="s">
        <v>145</v>
      </c>
      <c r="E248" s="231" t="s">
        <v>1</v>
      </c>
      <c r="F248" s="232" t="s">
        <v>147</v>
      </c>
      <c r="G248" s="230"/>
      <c r="H248" s="233">
        <v>11.164999999999999</v>
      </c>
      <c r="I248" s="234"/>
      <c r="J248" s="230"/>
      <c r="K248" s="230"/>
      <c r="L248" s="235"/>
      <c r="M248" s="236"/>
      <c r="N248" s="237"/>
      <c r="O248" s="237"/>
      <c r="P248" s="237"/>
      <c r="Q248" s="237"/>
      <c r="R248" s="237"/>
      <c r="S248" s="237"/>
      <c r="T248" s="238"/>
      <c r="AT248" s="239" t="s">
        <v>145</v>
      </c>
      <c r="AU248" s="239" t="s">
        <v>89</v>
      </c>
      <c r="AV248" s="14" t="s">
        <v>144</v>
      </c>
      <c r="AW248" s="14" t="s">
        <v>34</v>
      </c>
      <c r="AX248" s="14" t="s">
        <v>87</v>
      </c>
      <c r="AY248" s="239" t="s">
        <v>137</v>
      </c>
    </row>
    <row r="249" spans="1:65" s="2" customFormat="1" ht="24" customHeight="1">
      <c r="A249" s="35"/>
      <c r="B249" s="36"/>
      <c r="C249" s="204" t="s">
        <v>300</v>
      </c>
      <c r="D249" s="204" t="s">
        <v>139</v>
      </c>
      <c r="E249" s="205" t="s">
        <v>620</v>
      </c>
      <c r="F249" s="206" t="s">
        <v>621</v>
      </c>
      <c r="G249" s="207" t="s">
        <v>142</v>
      </c>
      <c r="H249" s="208">
        <v>392.4</v>
      </c>
      <c r="I249" s="209"/>
      <c r="J249" s="210">
        <f>ROUND(I249*H249,2)</f>
        <v>0</v>
      </c>
      <c r="K249" s="206" t="s">
        <v>143</v>
      </c>
      <c r="L249" s="40"/>
      <c r="M249" s="211" t="s">
        <v>1</v>
      </c>
      <c r="N249" s="212" t="s">
        <v>44</v>
      </c>
      <c r="O249" s="72"/>
      <c r="P249" s="213">
        <f>O249*H249</f>
        <v>0</v>
      </c>
      <c r="Q249" s="213">
        <v>1.1E-4</v>
      </c>
      <c r="R249" s="213">
        <f>Q249*H249</f>
        <v>4.3164000000000001E-2</v>
      </c>
      <c r="S249" s="213">
        <v>0</v>
      </c>
      <c r="T249" s="214">
        <f>S249*H249</f>
        <v>0</v>
      </c>
      <c r="U249" s="35"/>
      <c r="V249" s="35"/>
      <c r="W249" s="35"/>
      <c r="X249" s="35"/>
      <c r="Y249" s="35"/>
      <c r="Z249" s="35"/>
      <c r="AA249" s="35"/>
      <c r="AB249" s="35"/>
      <c r="AC249" s="35"/>
      <c r="AD249" s="35"/>
      <c r="AE249" s="35"/>
      <c r="AR249" s="215" t="s">
        <v>144</v>
      </c>
      <c r="AT249" s="215" t="s">
        <v>139</v>
      </c>
      <c r="AU249" s="215" t="s">
        <v>89</v>
      </c>
      <c r="AY249" s="18" t="s">
        <v>137</v>
      </c>
      <c r="BE249" s="216">
        <f>IF(N249="základní",J249,0)</f>
        <v>0</v>
      </c>
      <c r="BF249" s="216">
        <f>IF(N249="snížená",J249,0)</f>
        <v>0</v>
      </c>
      <c r="BG249" s="216">
        <f>IF(N249="zákl. přenesená",J249,0)</f>
        <v>0</v>
      </c>
      <c r="BH249" s="216">
        <f>IF(N249="sníž. přenesená",J249,0)</f>
        <v>0</v>
      </c>
      <c r="BI249" s="216">
        <f>IF(N249="nulová",J249,0)</f>
        <v>0</v>
      </c>
      <c r="BJ249" s="18" t="s">
        <v>87</v>
      </c>
      <c r="BK249" s="216">
        <f>ROUND(I249*H249,2)</f>
        <v>0</v>
      </c>
      <c r="BL249" s="18" t="s">
        <v>144</v>
      </c>
      <c r="BM249" s="215" t="s">
        <v>303</v>
      </c>
    </row>
    <row r="250" spans="1:65" s="2" customFormat="1" ht="24" customHeight="1">
      <c r="A250" s="35"/>
      <c r="B250" s="36"/>
      <c r="C250" s="250" t="s">
        <v>224</v>
      </c>
      <c r="D250" s="250" t="s">
        <v>230</v>
      </c>
      <c r="E250" s="251" t="s">
        <v>622</v>
      </c>
      <c r="F250" s="252" t="s">
        <v>623</v>
      </c>
      <c r="G250" s="253" t="s">
        <v>142</v>
      </c>
      <c r="H250" s="254">
        <v>398.286</v>
      </c>
      <c r="I250" s="255"/>
      <c r="J250" s="256">
        <f>ROUND(I250*H250,2)</f>
        <v>0</v>
      </c>
      <c r="K250" s="252" t="s">
        <v>143</v>
      </c>
      <c r="L250" s="257"/>
      <c r="M250" s="258" t="s">
        <v>1</v>
      </c>
      <c r="N250" s="259" t="s">
        <v>44</v>
      </c>
      <c r="O250" s="72"/>
      <c r="P250" s="213">
        <f>O250*H250</f>
        <v>0</v>
      </c>
      <c r="Q250" s="213">
        <v>0.152</v>
      </c>
      <c r="R250" s="213">
        <f>Q250*H250</f>
        <v>60.539471999999996</v>
      </c>
      <c r="S250" s="213">
        <v>0</v>
      </c>
      <c r="T250" s="214">
        <f>S250*H250</f>
        <v>0</v>
      </c>
      <c r="U250" s="35"/>
      <c r="V250" s="35"/>
      <c r="W250" s="35"/>
      <c r="X250" s="35"/>
      <c r="Y250" s="35"/>
      <c r="Z250" s="35"/>
      <c r="AA250" s="35"/>
      <c r="AB250" s="35"/>
      <c r="AC250" s="35"/>
      <c r="AD250" s="35"/>
      <c r="AE250" s="35"/>
      <c r="AR250" s="215" t="s">
        <v>158</v>
      </c>
      <c r="AT250" s="215" t="s">
        <v>230</v>
      </c>
      <c r="AU250" s="215" t="s">
        <v>89</v>
      </c>
      <c r="AY250" s="18" t="s">
        <v>137</v>
      </c>
      <c r="BE250" s="216">
        <f>IF(N250="základní",J250,0)</f>
        <v>0</v>
      </c>
      <c r="BF250" s="216">
        <f>IF(N250="snížená",J250,0)</f>
        <v>0</v>
      </c>
      <c r="BG250" s="216">
        <f>IF(N250="zákl. přenesená",J250,0)</f>
        <v>0</v>
      </c>
      <c r="BH250" s="216">
        <f>IF(N250="sníž. přenesená",J250,0)</f>
        <v>0</v>
      </c>
      <c r="BI250" s="216">
        <f>IF(N250="nulová",J250,0)</f>
        <v>0</v>
      </c>
      <c r="BJ250" s="18" t="s">
        <v>87</v>
      </c>
      <c r="BK250" s="216">
        <f>ROUND(I250*H250,2)</f>
        <v>0</v>
      </c>
      <c r="BL250" s="18" t="s">
        <v>144</v>
      </c>
      <c r="BM250" s="215" t="s">
        <v>306</v>
      </c>
    </row>
    <row r="251" spans="1:65" s="13" customFormat="1" ht="11.25">
      <c r="B251" s="217"/>
      <c r="C251" s="218"/>
      <c r="D251" s="219" t="s">
        <v>145</v>
      </c>
      <c r="E251" s="220" t="s">
        <v>1</v>
      </c>
      <c r="F251" s="221" t="s">
        <v>624</v>
      </c>
      <c r="G251" s="218"/>
      <c r="H251" s="222">
        <v>398.286</v>
      </c>
      <c r="I251" s="223"/>
      <c r="J251" s="218"/>
      <c r="K251" s="218"/>
      <c r="L251" s="224"/>
      <c r="M251" s="225"/>
      <c r="N251" s="226"/>
      <c r="O251" s="226"/>
      <c r="P251" s="226"/>
      <c r="Q251" s="226"/>
      <c r="R251" s="226"/>
      <c r="S251" s="226"/>
      <c r="T251" s="227"/>
      <c r="AT251" s="228" t="s">
        <v>145</v>
      </c>
      <c r="AU251" s="228" t="s">
        <v>89</v>
      </c>
      <c r="AV251" s="13" t="s">
        <v>89</v>
      </c>
      <c r="AW251" s="13" t="s">
        <v>34</v>
      </c>
      <c r="AX251" s="13" t="s">
        <v>79</v>
      </c>
      <c r="AY251" s="228" t="s">
        <v>137</v>
      </c>
    </row>
    <row r="252" spans="1:65" s="14" customFormat="1" ht="11.25">
      <c r="B252" s="229"/>
      <c r="C252" s="230"/>
      <c r="D252" s="219" t="s">
        <v>145</v>
      </c>
      <c r="E252" s="231" t="s">
        <v>1</v>
      </c>
      <c r="F252" s="232" t="s">
        <v>147</v>
      </c>
      <c r="G252" s="230"/>
      <c r="H252" s="233">
        <v>398.286</v>
      </c>
      <c r="I252" s="234"/>
      <c r="J252" s="230"/>
      <c r="K252" s="230"/>
      <c r="L252" s="235"/>
      <c r="M252" s="236"/>
      <c r="N252" s="237"/>
      <c r="O252" s="237"/>
      <c r="P252" s="237"/>
      <c r="Q252" s="237"/>
      <c r="R252" s="237"/>
      <c r="S252" s="237"/>
      <c r="T252" s="238"/>
      <c r="AT252" s="239" t="s">
        <v>145</v>
      </c>
      <c r="AU252" s="239" t="s">
        <v>89</v>
      </c>
      <c r="AV252" s="14" t="s">
        <v>144</v>
      </c>
      <c r="AW252" s="14" t="s">
        <v>34</v>
      </c>
      <c r="AX252" s="14" t="s">
        <v>87</v>
      </c>
      <c r="AY252" s="239" t="s">
        <v>137</v>
      </c>
    </row>
    <row r="253" spans="1:65" s="2" customFormat="1" ht="24" customHeight="1">
      <c r="A253" s="35"/>
      <c r="B253" s="36"/>
      <c r="C253" s="250" t="s">
        <v>307</v>
      </c>
      <c r="D253" s="250" t="s">
        <v>230</v>
      </c>
      <c r="E253" s="251" t="s">
        <v>625</v>
      </c>
      <c r="F253" s="252" t="s">
        <v>626</v>
      </c>
      <c r="G253" s="253" t="s">
        <v>266</v>
      </c>
      <c r="H253" s="254">
        <v>24</v>
      </c>
      <c r="I253" s="255"/>
      <c r="J253" s="256">
        <f>ROUND(I253*H253,2)</f>
        <v>0</v>
      </c>
      <c r="K253" s="252" t="s">
        <v>143</v>
      </c>
      <c r="L253" s="257"/>
      <c r="M253" s="258" t="s">
        <v>1</v>
      </c>
      <c r="N253" s="259" t="s">
        <v>44</v>
      </c>
      <c r="O253" s="72"/>
      <c r="P253" s="213">
        <f>O253*H253</f>
        <v>0</v>
      </c>
      <c r="Q253" s="213">
        <v>1.4E-2</v>
      </c>
      <c r="R253" s="213">
        <f>Q253*H253</f>
        <v>0.33600000000000002</v>
      </c>
      <c r="S253" s="213">
        <v>0</v>
      </c>
      <c r="T253" s="214">
        <f>S253*H253</f>
        <v>0</v>
      </c>
      <c r="U253" s="35"/>
      <c r="V253" s="35"/>
      <c r="W253" s="35"/>
      <c r="X253" s="35"/>
      <c r="Y253" s="35"/>
      <c r="Z253" s="35"/>
      <c r="AA253" s="35"/>
      <c r="AB253" s="35"/>
      <c r="AC253" s="35"/>
      <c r="AD253" s="35"/>
      <c r="AE253" s="35"/>
      <c r="AR253" s="215" t="s">
        <v>158</v>
      </c>
      <c r="AT253" s="215" t="s">
        <v>230</v>
      </c>
      <c r="AU253" s="215" t="s">
        <v>89</v>
      </c>
      <c r="AY253" s="18" t="s">
        <v>137</v>
      </c>
      <c r="BE253" s="216">
        <f>IF(N253="základní",J253,0)</f>
        <v>0</v>
      </c>
      <c r="BF253" s="216">
        <f>IF(N253="snížená",J253,0)</f>
        <v>0</v>
      </c>
      <c r="BG253" s="216">
        <f>IF(N253="zákl. přenesená",J253,0)</f>
        <v>0</v>
      </c>
      <c r="BH253" s="216">
        <f>IF(N253="sníž. přenesená",J253,0)</f>
        <v>0</v>
      </c>
      <c r="BI253" s="216">
        <f>IF(N253="nulová",J253,0)</f>
        <v>0</v>
      </c>
      <c r="BJ253" s="18" t="s">
        <v>87</v>
      </c>
      <c r="BK253" s="216">
        <f>ROUND(I253*H253,2)</f>
        <v>0</v>
      </c>
      <c r="BL253" s="18" t="s">
        <v>144</v>
      </c>
      <c r="BM253" s="215" t="s">
        <v>310</v>
      </c>
    </row>
    <row r="254" spans="1:65" s="13" customFormat="1" ht="22.5">
      <c r="B254" s="217"/>
      <c r="C254" s="218"/>
      <c r="D254" s="219" t="s">
        <v>145</v>
      </c>
      <c r="E254" s="220" t="s">
        <v>1</v>
      </c>
      <c r="F254" s="221" t="s">
        <v>627</v>
      </c>
      <c r="G254" s="218"/>
      <c r="H254" s="222">
        <v>24</v>
      </c>
      <c r="I254" s="223"/>
      <c r="J254" s="218"/>
      <c r="K254" s="218"/>
      <c r="L254" s="224"/>
      <c r="M254" s="225"/>
      <c r="N254" s="226"/>
      <c r="O254" s="226"/>
      <c r="P254" s="226"/>
      <c r="Q254" s="226"/>
      <c r="R254" s="226"/>
      <c r="S254" s="226"/>
      <c r="T254" s="227"/>
      <c r="AT254" s="228" t="s">
        <v>145</v>
      </c>
      <c r="AU254" s="228" t="s">
        <v>89</v>
      </c>
      <c r="AV254" s="13" t="s">
        <v>89</v>
      </c>
      <c r="AW254" s="13" t="s">
        <v>34</v>
      </c>
      <c r="AX254" s="13" t="s">
        <v>79</v>
      </c>
      <c r="AY254" s="228" t="s">
        <v>137</v>
      </c>
    </row>
    <row r="255" spans="1:65" s="14" customFormat="1" ht="11.25">
      <c r="B255" s="229"/>
      <c r="C255" s="230"/>
      <c r="D255" s="219" t="s">
        <v>145</v>
      </c>
      <c r="E255" s="231" t="s">
        <v>1</v>
      </c>
      <c r="F255" s="232" t="s">
        <v>147</v>
      </c>
      <c r="G255" s="230"/>
      <c r="H255" s="233">
        <v>24</v>
      </c>
      <c r="I255" s="234"/>
      <c r="J255" s="230"/>
      <c r="K255" s="230"/>
      <c r="L255" s="235"/>
      <c r="M255" s="236"/>
      <c r="N255" s="237"/>
      <c r="O255" s="237"/>
      <c r="P255" s="237"/>
      <c r="Q255" s="237"/>
      <c r="R255" s="237"/>
      <c r="S255" s="237"/>
      <c r="T255" s="238"/>
      <c r="AT255" s="239" t="s">
        <v>145</v>
      </c>
      <c r="AU255" s="239" t="s">
        <v>89</v>
      </c>
      <c r="AV255" s="14" t="s">
        <v>144</v>
      </c>
      <c r="AW255" s="14" t="s">
        <v>34</v>
      </c>
      <c r="AX255" s="14" t="s">
        <v>87</v>
      </c>
      <c r="AY255" s="239" t="s">
        <v>137</v>
      </c>
    </row>
    <row r="256" spans="1:65" s="2" customFormat="1" ht="24" customHeight="1">
      <c r="A256" s="35"/>
      <c r="B256" s="36"/>
      <c r="C256" s="250" t="s">
        <v>229</v>
      </c>
      <c r="D256" s="250" t="s">
        <v>230</v>
      </c>
      <c r="E256" s="251" t="s">
        <v>628</v>
      </c>
      <c r="F256" s="252" t="s">
        <v>629</v>
      </c>
      <c r="G256" s="253" t="s">
        <v>266</v>
      </c>
      <c r="H256" s="254">
        <v>2</v>
      </c>
      <c r="I256" s="255"/>
      <c r="J256" s="256">
        <f>ROUND(I256*H256,2)</f>
        <v>0</v>
      </c>
      <c r="K256" s="252" t="s">
        <v>143</v>
      </c>
      <c r="L256" s="257"/>
      <c r="M256" s="258" t="s">
        <v>1</v>
      </c>
      <c r="N256" s="259" t="s">
        <v>44</v>
      </c>
      <c r="O256" s="72"/>
      <c r="P256" s="213">
        <f>O256*H256</f>
        <v>0</v>
      </c>
      <c r="Q256" s="213">
        <v>4.0000000000000001E-3</v>
      </c>
      <c r="R256" s="213">
        <f>Q256*H256</f>
        <v>8.0000000000000002E-3</v>
      </c>
      <c r="S256" s="213">
        <v>0</v>
      </c>
      <c r="T256" s="214">
        <f>S256*H256</f>
        <v>0</v>
      </c>
      <c r="U256" s="35"/>
      <c r="V256" s="35"/>
      <c r="W256" s="35"/>
      <c r="X256" s="35"/>
      <c r="Y256" s="35"/>
      <c r="Z256" s="35"/>
      <c r="AA256" s="35"/>
      <c r="AB256" s="35"/>
      <c r="AC256" s="35"/>
      <c r="AD256" s="35"/>
      <c r="AE256" s="35"/>
      <c r="AR256" s="215" t="s">
        <v>158</v>
      </c>
      <c r="AT256" s="215" t="s">
        <v>230</v>
      </c>
      <c r="AU256" s="215" t="s">
        <v>89</v>
      </c>
      <c r="AY256" s="18" t="s">
        <v>137</v>
      </c>
      <c r="BE256" s="216">
        <f>IF(N256="základní",J256,0)</f>
        <v>0</v>
      </c>
      <c r="BF256" s="216">
        <f>IF(N256="snížená",J256,0)</f>
        <v>0</v>
      </c>
      <c r="BG256" s="216">
        <f>IF(N256="zákl. přenesená",J256,0)</f>
        <v>0</v>
      </c>
      <c r="BH256" s="216">
        <f>IF(N256="sníž. přenesená",J256,0)</f>
        <v>0</v>
      </c>
      <c r="BI256" s="216">
        <f>IF(N256="nulová",J256,0)</f>
        <v>0</v>
      </c>
      <c r="BJ256" s="18" t="s">
        <v>87</v>
      </c>
      <c r="BK256" s="216">
        <f>ROUND(I256*H256,2)</f>
        <v>0</v>
      </c>
      <c r="BL256" s="18" t="s">
        <v>144</v>
      </c>
      <c r="BM256" s="215" t="s">
        <v>313</v>
      </c>
    </row>
    <row r="257" spans="1:65" s="2" customFormat="1" ht="24" customHeight="1">
      <c r="A257" s="35"/>
      <c r="B257" s="36"/>
      <c r="C257" s="250" t="s">
        <v>314</v>
      </c>
      <c r="D257" s="250" t="s">
        <v>230</v>
      </c>
      <c r="E257" s="251" t="s">
        <v>630</v>
      </c>
      <c r="F257" s="252" t="s">
        <v>631</v>
      </c>
      <c r="G257" s="253" t="s">
        <v>266</v>
      </c>
      <c r="H257" s="254">
        <v>1</v>
      </c>
      <c r="I257" s="255"/>
      <c r="J257" s="256">
        <f>ROUND(I257*H257,2)</f>
        <v>0</v>
      </c>
      <c r="K257" s="252" t="s">
        <v>143</v>
      </c>
      <c r="L257" s="257"/>
      <c r="M257" s="258" t="s">
        <v>1</v>
      </c>
      <c r="N257" s="259" t="s">
        <v>44</v>
      </c>
      <c r="O257" s="72"/>
      <c r="P257" s="213">
        <f>O257*H257</f>
        <v>0</v>
      </c>
      <c r="Q257" s="213">
        <v>6.0000000000000001E-3</v>
      </c>
      <c r="R257" s="213">
        <f>Q257*H257</f>
        <v>6.0000000000000001E-3</v>
      </c>
      <c r="S257" s="213">
        <v>0</v>
      </c>
      <c r="T257" s="214">
        <f>S257*H257</f>
        <v>0</v>
      </c>
      <c r="U257" s="35"/>
      <c r="V257" s="35"/>
      <c r="W257" s="35"/>
      <c r="X257" s="35"/>
      <c r="Y257" s="35"/>
      <c r="Z257" s="35"/>
      <c r="AA257" s="35"/>
      <c r="AB257" s="35"/>
      <c r="AC257" s="35"/>
      <c r="AD257" s="35"/>
      <c r="AE257" s="35"/>
      <c r="AR257" s="215" t="s">
        <v>158</v>
      </c>
      <c r="AT257" s="215" t="s">
        <v>230</v>
      </c>
      <c r="AU257" s="215" t="s">
        <v>89</v>
      </c>
      <c r="AY257" s="18" t="s">
        <v>137</v>
      </c>
      <c r="BE257" s="216">
        <f>IF(N257="základní",J257,0)</f>
        <v>0</v>
      </c>
      <c r="BF257" s="216">
        <f>IF(N257="snížená",J257,0)</f>
        <v>0</v>
      </c>
      <c r="BG257" s="216">
        <f>IF(N257="zákl. přenesená",J257,0)</f>
        <v>0</v>
      </c>
      <c r="BH257" s="216">
        <f>IF(N257="sníž. přenesená",J257,0)</f>
        <v>0</v>
      </c>
      <c r="BI257" s="216">
        <f>IF(N257="nulová",J257,0)</f>
        <v>0</v>
      </c>
      <c r="BJ257" s="18" t="s">
        <v>87</v>
      </c>
      <c r="BK257" s="216">
        <f>ROUND(I257*H257,2)</f>
        <v>0</v>
      </c>
      <c r="BL257" s="18" t="s">
        <v>144</v>
      </c>
      <c r="BM257" s="215" t="s">
        <v>317</v>
      </c>
    </row>
    <row r="258" spans="1:65" s="2" customFormat="1" ht="24" customHeight="1">
      <c r="A258" s="35"/>
      <c r="B258" s="36"/>
      <c r="C258" s="204" t="s">
        <v>233</v>
      </c>
      <c r="D258" s="204" t="s">
        <v>139</v>
      </c>
      <c r="E258" s="205" t="s">
        <v>632</v>
      </c>
      <c r="F258" s="206" t="s">
        <v>633</v>
      </c>
      <c r="G258" s="207" t="s">
        <v>266</v>
      </c>
      <c r="H258" s="208">
        <v>18</v>
      </c>
      <c r="I258" s="209"/>
      <c r="J258" s="210">
        <f>ROUND(I258*H258,2)</f>
        <v>0</v>
      </c>
      <c r="K258" s="206" t="s">
        <v>143</v>
      </c>
      <c r="L258" s="40"/>
      <c r="M258" s="211" t="s">
        <v>1</v>
      </c>
      <c r="N258" s="212" t="s">
        <v>44</v>
      </c>
      <c r="O258" s="72"/>
      <c r="P258" s="213">
        <f>O258*H258</f>
        <v>0</v>
      </c>
      <c r="Q258" s="213">
        <v>1.7000000000000001E-4</v>
      </c>
      <c r="R258" s="213">
        <f>Q258*H258</f>
        <v>3.0600000000000002E-3</v>
      </c>
      <c r="S258" s="213">
        <v>0</v>
      </c>
      <c r="T258" s="214">
        <f>S258*H258</f>
        <v>0</v>
      </c>
      <c r="U258" s="35"/>
      <c r="V258" s="35"/>
      <c r="W258" s="35"/>
      <c r="X258" s="35"/>
      <c r="Y258" s="35"/>
      <c r="Z258" s="35"/>
      <c r="AA258" s="35"/>
      <c r="AB258" s="35"/>
      <c r="AC258" s="35"/>
      <c r="AD258" s="35"/>
      <c r="AE258" s="35"/>
      <c r="AR258" s="215" t="s">
        <v>144</v>
      </c>
      <c r="AT258" s="215" t="s">
        <v>139</v>
      </c>
      <c r="AU258" s="215" t="s">
        <v>89</v>
      </c>
      <c r="AY258" s="18" t="s">
        <v>137</v>
      </c>
      <c r="BE258" s="216">
        <f>IF(N258="základní",J258,0)</f>
        <v>0</v>
      </c>
      <c r="BF258" s="216">
        <f>IF(N258="snížená",J258,0)</f>
        <v>0</v>
      </c>
      <c r="BG258" s="216">
        <f>IF(N258="zákl. přenesená",J258,0)</f>
        <v>0</v>
      </c>
      <c r="BH258" s="216">
        <f>IF(N258="sníž. přenesená",J258,0)</f>
        <v>0</v>
      </c>
      <c r="BI258" s="216">
        <f>IF(N258="nulová",J258,0)</f>
        <v>0</v>
      </c>
      <c r="BJ258" s="18" t="s">
        <v>87</v>
      </c>
      <c r="BK258" s="216">
        <f>ROUND(I258*H258,2)</f>
        <v>0</v>
      </c>
      <c r="BL258" s="18" t="s">
        <v>144</v>
      </c>
      <c r="BM258" s="215" t="s">
        <v>320</v>
      </c>
    </row>
    <row r="259" spans="1:65" s="2" customFormat="1" ht="24" customHeight="1">
      <c r="A259" s="35"/>
      <c r="B259" s="36"/>
      <c r="C259" s="250" t="s">
        <v>321</v>
      </c>
      <c r="D259" s="250" t="s">
        <v>230</v>
      </c>
      <c r="E259" s="251" t="s">
        <v>634</v>
      </c>
      <c r="F259" s="252" t="s">
        <v>635</v>
      </c>
      <c r="G259" s="253" t="s">
        <v>266</v>
      </c>
      <c r="H259" s="254">
        <v>18.27</v>
      </c>
      <c r="I259" s="255"/>
      <c r="J259" s="256">
        <f>ROUND(I259*H259,2)</f>
        <v>0</v>
      </c>
      <c r="K259" s="252" t="s">
        <v>143</v>
      </c>
      <c r="L259" s="257"/>
      <c r="M259" s="258" t="s">
        <v>1</v>
      </c>
      <c r="N259" s="259" t="s">
        <v>44</v>
      </c>
      <c r="O259" s="72"/>
      <c r="P259" s="213">
        <f>O259*H259</f>
        <v>0</v>
      </c>
      <c r="Q259" s="213">
        <v>0.14499999999999999</v>
      </c>
      <c r="R259" s="213">
        <f>Q259*H259</f>
        <v>2.6491499999999997</v>
      </c>
      <c r="S259" s="213">
        <v>0</v>
      </c>
      <c r="T259" s="214">
        <f>S259*H259</f>
        <v>0</v>
      </c>
      <c r="U259" s="35"/>
      <c r="V259" s="35"/>
      <c r="W259" s="35"/>
      <c r="X259" s="35"/>
      <c r="Y259" s="35"/>
      <c r="Z259" s="35"/>
      <c r="AA259" s="35"/>
      <c r="AB259" s="35"/>
      <c r="AC259" s="35"/>
      <c r="AD259" s="35"/>
      <c r="AE259" s="35"/>
      <c r="AR259" s="215" t="s">
        <v>158</v>
      </c>
      <c r="AT259" s="215" t="s">
        <v>230</v>
      </c>
      <c r="AU259" s="215" t="s">
        <v>89</v>
      </c>
      <c r="AY259" s="18" t="s">
        <v>137</v>
      </c>
      <c r="BE259" s="216">
        <f>IF(N259="základní",J259,0)</f>
        <v>0</v>
      </c>
      <c r="BF259" s="216">
        <f>IF(N259="snížená",J259,0)</f>
        <v>0</v>
      </c>
      <c r="BG259" s="216">
        <f>IF(N259="zákl. přenesená",J259,0)</f>
        <v>0</v>
      </c>
      <c r="BH259" s="216">
        <f>IF(N259="sníž. přenesená",J259,0)</f>
        <v>0</v>
      </c>
      <c r="BI259" s="216">
        <f>IF(N259="nulová",J259,0)</f>
        <v>0</v>
      </c>
      <c r="BJ259" s="18" t="s">
        <v>87</v>
      </c>
      <c r="BK259" s="216">
        <f>ROUND(I259*H259,2)</f>
        <v>0</v>
      </c>
      <c r="BL259" s="18" t="s">
        <v>144</v>
      </c>
      <c r="BM259" s="215" t="s">
        <v>324</v>
      </c>
    </row>
    <row r="260" spans="1:65" s="13" customFormat="1" ht="11.25">
      <c r="B260" s="217"/>
      <c r="C260" s="218"/>
      <c r="D260" s="219" t="s">
        <v>145</v>
      </c>
      <c r="E260" s="220" t="s">
        <v>1</v>
      </c>
      <c r="F260" s="221" t="s">
        <v>636</v>
      </c>
      <c r="G260" s="218"/>
      <c r="H260" s="222">
        <v>18.27</v>
      </c>
      <c r="I260" s="223"/>
      <c r="J260" s="218"/>
      <c r="K260" s="218"/>
      <c r="L260" s="224"/>
      <c r="M260" s="225"/>
      <c r="N260" s="226"/>
      <c r="O260" s="226"/>
      <c r="P260" s="226"/>
      <c r="Q260" s="226"/>
      <c r="R260" s="226"/>
      <c r="S260" s="226"/>
      <c r="T260" s="227"/>
      <c r="AT260" s="228" t="s">
        <v>145</v>
      </c>
      <c r="AU260" s="228" t="s">
        <v>89</v>
      </c>
      <c r="AV260" s="13" t="s">
        <v>89</v>
      </c>
      <c r="AW260" s="13" t="s">
        <v>34</v>
      </c>
      <c r="AX260" s="13" t="s">
        <v>79</v>
      </c>
      <c r="AY260" s="228" t="s">
        <v>137</v>
      </c>
    </row>
    <row r="261" spans="1:65" s="14" customFormat="1" ht="11.25">
      <c r="B261" s="229"/>
      <c r="C261" s="230"/>
      <c r="D261" s="219" t="s">
        <v>145</v>
      </c>
      <c r="E261" s="231" t="s">
        <v>1</v>
      </c>
      <c r="F261" s="232" t="s">
        <v>147</v>
      </c>
      <c r="G261" s="230"/>
      <c r="H261" s="233">
        <v>18.27</v>
      </c>
      <c r="I261" s="234"/>
      <c r="J261" s="230"/>
      <c r="K261" s="230"/>
      <c r="L261" s="235"/>
      <c r="M261" s="236"/>
      <c r="N261" s="237"/>
      <c r="O261" s="237"/>
      <c r="P261" s="237"/>
      <c r="Q261" s="237"/>
      <c r="R261" s="237"/>
      <c r="S261" s="237"/>
      <c r="T261" s="238"/>
      <c r="AT261" s="239" t="s">
        <v>145</v>
      </c>
      <c r="AU261" s="239" t="s">
        <v>89</v>
      </c>
      <c r="AV261" s="14" t="s">
        <v>144</v>
      </c>
      <c r="AW261" s="14" t="s">
        <v>34</v>
      </c>
      <c r="AX261" s="14" t="s">
        <v>87</v>
      </c>
      <c r="AY261" s="239" t="s">
        <v>137</v>
      </c>
    </row>
    <row r="262" spans="1:65" s="2" customFormat="1" ht="24" customHeight="1">
      <c r="A262" s="35"/>
      <c r="B262" s="36"/>
      <c r="C262" s="204" t="s">
        <v>238</v>
      </c>
      <c r="D262" s="204" t="s">
        <v>139</v>
      </c>
      <c r="E262" s="205" t="s">
        <v>637</v>
      </c>
      <c r="F262" s="206" t="s">
        <v>638</v>
      </c>
      <c r="G262" s="207" t="s">
        <v>266</v>
      </c>
      <c r="H262" s="208">
        <v>30</v>
      </c>
      <c r="I262" s="209"/>
      <c r="J262" s="210">
        <f t="shared" ref="J262:J286" si="0">ROUND(I262*H262,2)</f>
        <v>0</v>
      </c>
      <c r="K262" s="206" t="s">
        <v>143</v>
      </c>
      <c r="L262" s="40"/>
      <c r="M262" s="211" t="s">
        <v>1</v>
      </c>
      <c r="N262" s="212" t="s">
        <v>44</v>
      </c>
      <c r="O262" s="72"/>
      <c r="P262" s="213">
        <f t="shared" ref="P262:P286" si="1">O262*H262</f>
        <v>0</v>
      </c>
      <c r="Q262" s="213">
        <v>1.0189999999999999E-2</v>
      </c>
      <c r="R262" s="213">
        <f t="shared" ref="R262:R286" si="2">Q262*H262</f>
        <v>0.30569999999999997</v>
      </c>
      <c r="S262" s="213">
        <v>0</v>
      </c>
      <c r="T262" s="214">
        <f t="shared" ref="T262:T286" si="3">S262*H262</f>
        <v>0</v>
      </c>
      <c r="U262" s="35"/>
      <c r="V262" s="35"/>
      <c r="W262" s="35"/>
      <c r="X262" s="35"/>
      <c r="Y262" s="35"/>
      <c r="Z262" s="35"/>
      <c r="AA262" s="35"/>
      <c r="AB262" s="35"/>
      <c r="AC262" s="35"/>
      <c r="AD262" s="35"/>
      <c r="AE262" s="35"/>
      <c r="AR262" s="215" t="s">
        <v>144</v>
      </c>
      <c r="AT262" s="215" t="s">
        <v>139</v>
      </c>
      <c r="AU262" s="215" t="s">
        <v>89</v>
      </c>
      <c r="AY262" s="18" t="s">
        <v>137</v>
      </c>
      <c r="BE262" s="216">
        <f t="shared" ref="BE262:BE286" si="4">IF(N262="základní",J262,0)</f>
        <v>0</v>
      </c>
      <c r="BF262" s="216">
        <f t="shared" ref="BF262:BF286" si="5">IF(N262="snížená",J262,0)</f>
        <v>0</v>
      </c>
      <c r="BG262" s="216">
        <f t="shared" ref="BG262:BG286" si="6">IF(N262="zákl. přenesená",J262,0)</f>
        <v>0</v>
      </c>
      <c r="BH262" s="216">
        <f t="shared" ref="BH262:BH286" si="7">IF(N262="sníž. přenesená",J262,0)</f>
        <v>0</v>
      </c>
      <c r="BI262" s="216">
        <f t="shared" ref="BI262:BI286" si="8">IF(N262="nulová",J262,0)</f>
        <v>0</v>
      </c>
      <c r="BJ262" s="18" t="s">
        <v>87</v>
      </c>
      <c r="BK262" s="216">
        <f t="shared" ref="BK262:BK286" si="9">ROUND(I262*H262,2)</f>
        <v>0</v>
      </c>
      <c r="BL262" s="18" t="s">
        <v>144</v>
      </c>
      <c r="BM262" s="215" t="s">
        <v>327</v>
      </c>
    </row>
    <row r="263" spans="1:65" s="2" customFormat="1" ht="24" customHeight="1">
      <c r="A263" s="35"/>
      <c r="B263" s="36"/>
      <c r="C263" s="250" t="s">
        <v>328</v>
      </c>
      <c r="D263" s="250" t="s">
        <v>230</v>
      </c>
      <c r="E263" s="251" t="s">
        <v>639</v>
      </c>
      <c r="F263" s="252" t="s">
        <v>640</v>
      </c>
      <c r="G263" s="253" t="s">
        <v>266</v>
      </c>
      <c r="H263" s="254">
        <v>12</v>
      </c>
      <c r="I263" s="255"/>
      <c r="J263" s="256">
        <f t="shared" si="0"/>
        <v>0</v>
      </c>
      <c r="K263" s="252" t="s">
        <v>143</v>
      </c>
      <c r="L263" s="257"/>
      <c r="M263" s="258" t="s">
        <v>1</v>
      </c>
      <c r="N263" s="259" t="s">
        <v>44</v>
      </c>
      <c r="O263" s="72"/>
      <c r="P263" s="213">
        <f t="shared" si="1"/>
        <v>0</v>
      </c>
      <c r="Q263" s="213">
        <v>1.0129999999999999</v>
      </c>
      <c r="R263" s="213">
        <f t="shared" si="2"/>
        <v>12.155999999999999</v>
      </c>
      <c r="S263" s="213">
        <v>0</v>
      </c>
      <c r="T263" s="214">
        <f t="shared" si="3"/>
        <v>0</v>
      </c>
      <c r="U263" s="35"/>
      <c r="V263" s="35"/>
      <c r="W263" s="35"/>
      <c r="X263" s="35"/>
      <c r="Y263" s="35"/>
      <c r="Z263" s="35"/>
      <c r="AA263" s="35"/>
      <c r="AB263" s="35"/>
      <c r="AC263" s="35"/>
      <c r="AD263" s="35"/>
      <c r="AE263" s="35"/>
      <c r="AR263" s="215" t="s">
        <v>158</v>
      </c>
      <c r="AT263" s="215" t="s">
        <v>230</v>
      </c>
      <c r="AU263" s="215" t="s">
        <v>89</v>
      </c>
      <c r="AY263" s="18" t="s">
        <v>137</v>
      </c>
      <c r="BE263" s="216">
        <f t="shared" si="4"/>
        <v>0</v>
      </c>
      <c r="BF263" s="216">
        <f t="shared" si="5"/>
        <v>0</v>
      </c>
      <c r="BG263" s="216">
        <f t="shared" si="6"/>
        <v>0</v>
      </c>
      <c r="BH263" s="216">
        <f t="shared" si="7"/>
        <v>0</v>
      </c>
      <c r="BI263" s="216">
        <f t="shared" si="8"/>
        <v>0</v>
      </c>
      <c r="BJ263" s="18" t="s">
        <v>87</v>
      </c>
      <c r="BK263" s="216">
        <f t="shared" si="9"/>
        <v>0</v>
      </c>
      <c r="BL263" s="18" t="s">
        <v>144</v>
      </c>
      <c r="BM263" s="215" t="s">
        <v>331</v>
      </c>
    </row>
    <row r="264" spans="1:65" s="2" customFormat="1" ht="24" customHeight="1">
      <c r="A264" s="35"/>
      <c r="B264" s="36"/>
      <c r="C264" s="250" t="s">
        <v>243</v>
      </c>
      <c r="D264" s="250" t="s">
        <v>230</v>
      </c>
      <c r="E264" s="251" t="s">
        <v>641</v>
      </c>
      <c r="F264" s="252" t="s">
        <v>642</v>
      </c>
      <c r="G264" s="253" t="s">
        <v>266</v>
      </c>
      <c r="H264" s="254">
        <v>1</v>
      </c>
      <c r="I264" s="255"/>
      <c r="J264" s="256">
        <f t="shared" si="0"/>
        <v>0</v>
      </c>
      <c r="K264" s="252" t="s">
        <v>143</v>
      </c>
      <c r="L264" s="257"/>
      <c r="M264" s="258" t="s">
        <v>1</v>
      </c>
      <c r="N264" s="259" t="s">
        <v>44</v>
      </c>
      <c r="O264" s="72"/>
      <c r="P264" s="213">
        <f t="shared" si="1"/>
        <v>0</v>
      </c>
      <c r="Q264" s="213">
        <v>0.254</v>
      </c>
      <c r="R264" s="213">
        <f t="shared" si="2"/>
        <v>0.254</v>
      </c>
      <c r="S264" s="213">
        <v>0</v>
      </c>
      <c r="T264" s="214">
        <f t="shared" si="3"/>
        <v>0</v>
      </c>
      <c r="U264" s="35"/>
      <c r="V264" s="35"/>
      <c r="W264" s="35"/>
      <c r="X264" s="35"/>
      <c r="Y264" s="35"/>
      <c r="Z264" s="35"/>
      <c r="AA264" s="35"/>
      <c r="AB264" s="35"/>
      <c r="AC264" s="35"/>
      <c r="AD264" s="35"/>
      <c r="AE264" s="35"/>
      <c r="AR264" s="215" t="s">
        <v>158</v>
      </c>
      <c r="AT264" s="215" t="s">
        <v>230</v>
      </c>
      <c r="AU264" s="215" t="s">
        <v>89</v>
      </c>
      <c r="AY264" s="18" t="s">
        <v>137</v>
      </c>
      <c r="BE264" s="216">
        <f t="shared" si="4"/>
        <v>0</v>
      </c>
      <c r="BF264" s="216">
        <f t="shared" si="5"/>
        <v>0</v>
      </c>
      <c r="BG264" s="216">
        <f t="shared" si="6"/>
        <v>0</v>
      </c>
      <c r="BH264" s="216">
        <f t="shared" si="7"/>
        <v>0</v>
      </c>
      <c r="BI264" s="216">
        <f t="shared" si="8"/>
        <v>0</v>
      </c>
      <c r="BJ264" s="18" t="s">
        <v>87</v>
      </c>
      <c r="BK264" s="216">
        <f t="shared" si="9"/>
        <v>0</v>
      </c>
      <c r="BL264" s="18" t="s">
        <v>144</v>
      </c>
      <c r="BM264" s="215" t="s">
        <v>334</v>
      </c>
    </row>
    <row r="265" spans="1:65" s="2" customFormat="1" ht="24" customHeight="1">
      <c r="A265" s="35"/>
      <c r="B265" s="36"/>
      <c r="C265" s="250" t="s">
        <v>335</v>
      </c>
      <c r="D265" s="250" t="s">
        <v>230</v>
      </c>
      <c r="E265" s="251" t="s">
        <v>643</v>
      </c>
      <c r="F265" s="252" t="s">
        <v>644</v>
      </c>
      <c r="G265" s="253" t="s">
        <v>266</v>
      </c>
      <c r="H265" s="254">
        <v>11</v>
      </c>
      <c r="I265" s="255"/>
      <c r="J265" s="256">
        <f t="shared" si="0"/>
        <v>0</v>
      </c>
      <c r="K265" s="252" t="s">
        <v>143</v>
      </c>
      <c r="L265" s="257"/>
      <c r="M265" s="258" t="s">
        <v>1</v>
      </c>
      <c r="N265" s="259" t="s">
        <v>44</v>
      </c>
      <c r="O265" s="72"/>
      <c r="P265" s="213">
        <f t="shared" si="1"/>
        <v>0</v>
      </c>
      <c r="Q265" s="213">
        <v>0.50600000000000001</v>
      </c>
      <c r="R265" s="213">
        <f t="shared" si="2"/>
        <v>5.5659999999999998</v>
      </c>
      <c r="S265" s="213">
        <v>0</v>
      </c>
      <c r="T265" s="214">
        <f t="shared" si="3"/>
        <v>0</v>
      </c>
      <c r="U265" s="35"/>
      <c r="V265" s="35"/>
      <c r="W265" s="35"/>
      <c r="X265" s="35"/>
      <c r="Y265" s="35"/>
      <c r="Z265" s="35"/>
      <c r="AA265" s="35"/>
      <c r="AB265" s="35"/>
      <c r="AC265" s="35"/>
      <c r="AD265" s="35"/>
      <c r="AE265" s="35"/>
      <c r="AR265" s="215" t="s">
        <v>158</v>
      </c>
      <c r="AT265" s="215" t="s">
        <v>230</v>
      </c>
      <c r="AU265" s="215" t="s">
        <v>89</v>
      </c>
      <c r="AY265" s="18" t="s">
        <v>137</v>
      </c>
      <c r="BE265" s="216">
        <f t="shared" si="4"/>
        <v>0</v>
      </c>
      <c r="BF265" s="216">
        <f t="shared" si="5"/>
        <v>0</v>
      </c>
      <c r="BG265" s="216">
        <f t="shared" si="6"/>
        <v>0</v>
      </c>
      <c r="BH265" s="216">
        <f t="shared" si="7"/>
        <v>0</v>
      </c>
      <c r="BI265" s="216">
        <f t="shared" si="8"/>
        <v>0</v>
      </c>
      <c r="BJ265" s="18" t="s">
        <v>87</v>
      </c>
      <c r="BK265" s="216">
        <f t="shared" si="9"/>
        <v>0</v>
      </c>
      <c r="BL265" s="18" t="s">
        <v>144</v>
      </c>
      <c r="BM265" s="215" t="s">
        <v>338</v>
      </c>
    </row>
    <row r="266" spans="1:65" s="2" customFormat="1" ht="16.5" customHeight="1">
      <c r="A266" s="35"/>
      <c r="B266" s="36"/>
      <c r="C266" s="250" t="s">
        <v>248</v>
      </c>
      <c r="D266" s="250" t="s">
        <v>230</v>
      </c>
      <c r="E266" s="251" t="s">
        <v>645</v>
      </c>
      <c r="F266" s="252" t="s">
        <v>646</v>
      </c>
      <c r="G266" s="253" t="s">
        <v>266</v>
      </c>
      <c r="H266" s="254">
        <v>2</v>
      </c>
      <c r="I266" s="255"/>
      <c r="J266" s="256">
        <f t="shared" si="0"/>
        <v>0</v>
      </c>
      <c r="K266" s="252" t="s">
        <v>143</v>
      </c>
      <c r="L266" s="257"/>
      <c r="M266" s="258" t="s">
        <v>1</v>
      </c>
      <c r="N266" s="259" t="s">
        <v>44</v>
      </c>
      <c r="O266" s="72"/>
      <c r="P266" s="213">
        <f t="shared" si="1"/>
        <v>0</v>
      </c>
      <c r="Q266" s="213">
        <v>1.054</v>
      </c>
      <c r="R266" s="213">
        <f t="shared" si="2"/>
        <v>2.1080000000000001</v>
      </c>
      <c r="S266" s="213">
        <v>0</v>
      </c>
      <c r="T266" s="214">
        <f t="shared" si="3"/>
        <v>0</v>
      </c>
      <c r="U266" s="35"/>
      <c r="V266" s="35"/>
      <c r="W266" s="35"/>
      <c r="X266" s="35"/>
      <c r="Y266" s="35"/>
      <c r="Z266" s="35"/>
      <c r="AA266" s="35"/>
      <c r="AB266" s="35"/>
      <c r="AC266" s="35"/>
      <c r="AD266" s="35"/>
      <c r="AE266" s="35"/>
      <c r="AR266" s="215" t="s">
        <v>158</v>
      </c>
      <c r="AT266" s="215" t="s">
        <v>230</v>
      </c>
      <c r="AU266" s="215" t="s">
        <v>89</v>
      </c>
      <c r="AY266" s="18" t="s">
        <v>137</v>
      </c>
      <c r="BE266" s="216">
        <f t="shared" si="4"/>
        <v>0</v>
      </c>
      <c r="BF266" s="216">
        <f t="shared" si="5"/>
        <v>0</v>
      </c>
      <c r="BG266" s="216">
        <f t="shared" si="6"/>
        <v>0</v>
      </c>
      <c r="BH266" s="216">
        <f t="shared" si="7"/>
        <v>0</v>
      </c>
      <c r="BI266" s="216">
        <f t="shared" si="8"/>
        <v>0</v>
      </c>
      <c r="BJ266" s="18" t="s">
        <v>87</v>
      </c>
      <c r="BK266" s="216">
        <f t="shared" si="9"/>
        <v>0</v>
      </c>
      <c r="BL266" s="18" t="s">
        <v>144</v>
      </c>
      <c r="BM266" s="215" t="s">
        <v>341</v>
      </c>
    </row>
    <row r="267" spans="1:65" s="2" customFormat="1" ht="16.5" customHeight="1">
      <c r="A267" s="35"/>
      <c r="B267" s="36"/>
      <c r="C267" s="250" t="s">
        <v>342</v>
      </c>
      <c r="D267" s="250" t="s">
        <v>230</v>
      </c>
      <c r="E267" s="251" t="s">
        <v>647</v>
      </c>
      <c r="F267" s="252" t="s">
        <v>648</v>
      </c>
      <c r="G267" s="253" t="s">
        <v>266</v>
      </c>
      <c r="H267" s="254">
        <v>3</v>
      </c>
      <c r="I267" s="255"/>
      <c r="J267" s="256">
        <f t="shared" si="0"/>
        <v>0</v>
      </c>
      <c r="K267" s="252" t="s">
        <v>143</v>
      </c>
      <c r="L267" s="257"/>
      <c r="M267" s="258" t="s">
        <v>1</v>
      </c>
      <c r="N267" s="259" t="s">
        <v>44</v>
      </c>
      <c r="O267" s="72"/>
      <c r="P267" s="213">
        <f t="shared" si="1"/>
        <v>0</v>
      </c>
      <c r="Q267" s="213">
        <v>0.26200000000000001</v>
      </c>
      <c r="R267" s="213">
        <f t="shared" si="2"/>
        <v>0.78600000000000003</v>
      </c>
      <c r="S267" s="213">
        <v>0</v>
      </c>
      <c r="T267" s="214">
        <f t="shared" si="3"/>
        <v>0</v>
      </c>
      <c r="U267" s="35"/>
      <c r="V267" s="35"/>
      <c r="W267" s="35"/>
      <c r="X267" s="35"/>
      <c r="Y267" s="35"/>
      <c r="Z267" s="35"/>
      <c r="AA267" s="35"/>
      <c r="AB267" s="35"/>
      <c r="AC267" s="35"/>
      <c r="AD267" s="35"/>
      <c r="AE267" s="35"/>
      <c r="AR267" s="215" t="s">
        <v>158</v>
      </c>
      <c r="AT267" s="215" t="s">
        <v>230</v>
      </c>
      <c r="AU267" s="215" t="s">
        <v>89</v>
      </c>
      <c r="AY267" s="18" t="s">
        <v>137</v>
      </c>
      <c r="BE267" s="216">
        <f t="shared" si="4"/>
        <v>0</v>
      </c>
      <c r="BF267" s="216">
        <f t="shared" si="5"/>
        <v>0</v>
      </c>
      <c r="BG267" s="216">
        <f t="shared" si="6"/>
        <v>0</v>
      </c>
      <c r="BH267" s="216">
        <f t="shared" si="7"/>
        <v>0</v>
      </c>
      <c r="BI267" s="216">
        <f t="shared" si="8"/>
        <v>0</v>
      </c>
      <c r="BJ267" s="18" t="s">
        <v>87</v>
      </c>
      <c r="BK267" s="216">
        <f t="shared" si="9"/>
        <v>0</v>
      </c>
      <c r="BL267" s="18" t="s">
        <v>144</v>
      </c>
      <c r="BM267" s="215" t="s">
        <v>345</v>
      </c>
    </row>
    <row r="268" spans="1:65" s="2" customFormat="1" ht="16.5" customHeight="1">
      <c r="A268" s="35"/>
      <c r="B268" s="36"/>
      <c r="C268" s="250" t="s">
        <v>253</v>
      </c>
      <c r="D268" s="250" t="s">
        <v>230</v>
      </c>
      <c r="E268" s="251" t="s">
        <v>649</v>
      </c>
      <c r="F268" s="252" t="s">
        <v>650</v>
      </c>
      <c r="G268" s="253" t="s">
        <v>266</v>
      </c>
      <c r="H268" s="254">
        <v>3</v>
      </c>
      <c r="I268" s="255"/>
      <c r="J268" s="256">
        <f t="shared" si="0"/>
        <v>0</v>
      </c>
      <c r="K268" s="252" t="s">
        <v>143</v>
      </c>
      <c r="L268" s="257"/>
      <c r="M268" s="258" t="s">
        <v>1</v>
      </c>
      <c r="N268" s="259" t="s">
        <v>44</v>
      </c>
      <c r="O268" s="72"/>
      <c r="P268" s="213">
        <f t="shared" si="1"/>
        <v>0</v>
      </c>
      <c r="Q268" s="213">
        <v>0.52600000000000002</v>
      </c>
      <c r="R268" s="213">
        <f t="shared" si="2"/>
        <v>1.5780000000000001</v>
      </c>
      <c r="S268" s="213">
        <v>0</v>
      </c>
      <c r="T268" s="214">
        <f t="shared" si="3"/>
        <v>0</v>
      </c>
      <c r="U268" s="35"/>
      <c r="V268" s="35"/>
      <c r="W268" s="35"/>
      <c r="X268" s="35"/>
      <c r="Y268" s="35"/>
      <c r="Z268" s="35"/>
      <c r="AA268" s="35"/>
      <c r="AB268" s="35"/>
      <c r="AC268" s="35"/>
      <c r="AD268" s="35"/>
      <c r="AE268" s="35"/>
      <c r="AR268" s="215" t="s">
        <v>158</v>
      </c>
      <c r="AT268" s="215" t="s">
        <v>230</v>
      </c>
      <c r="AU268" s="215" t="s">
        <v>89</v>
      </c>
      <c r="AY268" s="18" t="s">
        <v>137</v>
      </c>
      <c r="BE268" s="216">
        <f t="shared" si="4"/>
        <v>0</v>
      </c>
      <c r="BF268" s="216">
        <f t="shared" si="5"/>
        <v>0</v>
      </c>
      <c r="BG268" s="216">
        <f t="shared" si="6"/>
        <v>0</v>
      </c>
      <c r="BH268" s="216">
        <f t="shared" si="7"/>
        <v>0</v>
      </c>
      <c r="BI268" s="216">
        <f t="shared" si="8"/>
        <v>0</v>
      </c>
      <c r="BJ268" s="18" t="s">
        <v>87</v>
      </c>
      <c r="BK268" s="216">
        <f t="shared" si="9"/>
        <v>0</v>
      </c>
      <c r="BL268" s="18" t="s">
        <v>144</v>
      </c>
      <c r="BM268" s="215" t="s">
        <v>348</v>
      </c>
    </row>
    <row r="269" spans="1:65" s="2" customFormat="1" ht="24" customHeight="1">
      <c r="A269" s="35"/>
      <c r="B269" s="36"/>
      <c r="C269" s="250" t="s">
        <v>349</v>
      </c>
      <c r="D269" s="250" t="s">
        <v>230</v>
      </c>
      <c r="E269" s="251" t="s">
        <v>651</v>
      </c>
      <c r="F269" s="252" t="s">
        <v>652</v>
      </c>
      <c r="G269" s="253" t="s">
        <v>266</v>
      </c>
      <c r="H269" s="254">
        <v>2</v>
      </c>
      <c r="I269" s="255"/>
      <c r="J269" s="256">
        <f t="shared" si="0"/>
        <v>0</v>
      </c>
      <c r="K269" s="252" t="s">
        <v>143</v>
      </c>
      <c r="L269" s="257"/>
      <c r="M269" s="258" t="s">
        <v>1</v>
      </c>
      <c r="N269" s="259" t="s">
        <v>44</v>
      </c>
      <c r="O269" s="72"/>
      <c r="P269" s="213">
        <f t="shared" si="1"/>
        <v>0</v>
      </c>
      <c r="Q269" s="213">
        <v>2.8000000000000001E-2</v>
      </c>
      <c r="R269" s="213">
        <f t="shared" si="2"/>
        <v>5.6000000000000001E-2</v>
      </c>
      <c r="S269" s="213">
        <v>0</v>
      </c>
      <c r="T269" s="214">
        <f t="shared" si="3"/>
        <v>0</v>
      </c>
      <c r="U269" s="35"/>
      <c r="V269" s="35"/>
      <c r="W269" s="35"/>
      <c r="X269" s="35"/>
      <c r="Y269" s="35"/>
      <c r="Z269" s="35"/>
      <c r="AA269" s="35"/>
      <c r="AB269" s="35"/>
      <c r="AC269" s="35"/>
      <c r="AD269" s="35"/>
      <c r="AE269" s="35"/>
      <c r="AR269" s="215" t="s">
        <v>158</v>
      </c>
      <c r="AT269" s="215" t="s">
        <v>230</v>
      </c>
      <c r="AU269" s="215" t="s">
        <v>89</v>
      </c>
      <c r="AY269" s="18" t="s">
        <v>137</v>
      </c>
      <c r="BE269" s="216">
        <f t="shared" si="4"/>
        <v>0</v>
      </c>
      <c r="BF269" s="216">
        <f t="shared" si="5"/>
        <v>0</v>
      </c>
      <c r="BG269" s="216">
        <f t="shared" si="6"/>
        <v>0</v>
      </c>
      <c r="BH269" s="216">
        <f t="shared" si="7"/>
        <v>0</v>
      </c>
      <c r="BI269" s="216">
        <f t="shared" si="8"/>
        <v>0</v>
      </c>
      <c r="BJ269" s="18" t="s">
        <v>87</v>
      </c>
      <c r="BK269" s="216">
        <f t="shared" si="9"/>
        <v>0</v>
      </c>
      <c r="BL269" s="18" t="s">
        <v>144</v>
      </c>
      <c r="BM269" s="215" t="s">
        <v>352</v>
      </c>
    </row>
    <row r="270" spans="1:65" s="2" customFormat="1" ht="24" customHeight="1">
      <c r="A270" s="35"/>
      <c r="B270" s="36"/>
      <c r="C270" s="250" t="s">
        <v>256</v>
      </c>
      <c r="D270" s="250" t="s">
        <v>230</v>
      </c>
      <c r="E270" s="251" t="s">
        <v>653</v>
      </c>
      <c r="F270" s="252" t="s">
        <v>654</v>
      </c>
      <c r="G270" s="253" t="s">
        <v>266</v>
      </c>
      <c r="H270" s="254">
        <v>5</v>
      </c>
      <c r="I270" s="255"/>
      <c r="J270" s="256">
        <f t="shared" si="0"/>
        <v>0</v>
      </c>
      <c r="K270" s="252" t="s">
        <v>143</v>
      </c>
      <c r="L270" s="257"/>
      <c r="M270" s="258" t="s">
        <v>1</v>
      </c>
      <c r="N270" s="259" t="s">
        <v>44</v>
      </c>
      <c r="O270" s="72"/>
      <c r="P270" s="213">
        <f t="shared" si="1"/>
        <v>0</v>
      </c>
      <c r="Q270" s="213">
        <v>0.04</v>
      </c>
      <c r="R270" s="213">
        <f t="shared" si="2"/>
        <v>0.2</v>
      </c>
      <c r="S270" s="213">
        <v>0</v>
      </c>
      <c r="T270" s="214">
        <f t="shared" si="3"/>
        <v>0</v>
      </c>
      <c r="U270" s="35"/>
      <c r="V270" s="35"/>
      <c r="W270" s="35"/>
      <c r="X270" s="35"/>
      <c r="Y270" s="35"/>
      <c r="Z270" s="35"/>
      <c r="AA270" s="35"/>
      <c r="AB270" s="35"/>
      <c r="AC270" s="35"/>
      <c r="AD270" s="35"/>
      <c r="AE270" s="35"/>
      <c r="AR270" s="215" t="s">
        <v>158</v>
      </c>
      <c r="AT270" s="215" t="s">
        <v>230</v>
      </c>
      <c r="AU270" s="215" t="s">
        <v>89</v>
      </c>
      <c r="AY270" s="18" t="s">
        <v>137</v>
      </c>
      <c r="BE270" s="216">
        <f t="shared" si="4"/>
        <v>0</v>
      </c>
      <c r="BF270" s="216">
        <f t="shared" si="5"/>
        <v>0</v>
      </c>
      <c r="BG270" s="216">
        <f t="shared" si="6"/>
        <v>0</v>
      </c>
      <c r="BH270" s="216">
        <f t="shared" si="7"/>
        <v>0</v>
      </c>
      <c r="BI270" s="216">
        <f t="shared" si="8"/>
        <v>0</v>
      </c>
      <c r="BJ270" s="18" t="s">
        <v>87</v>
      </c>
      <c r="BK270" s="216">
        <f t="shared" si="9"/>
        <v>0</v>
      </c>
      <c r="BL270" s="18" t="s">
        <v>144</v>
      </c>
      <c r="BM270" s="215" t="s">
        <v>355</v>
      </c>
    </row>
    <row r="271" spans="1:65" s="2" customFormat="1" ht="24" customHeight="1">
      <c r="A271" s="35"/>
      <c r="B271" s="36"/>
      <c r="C271" s="250" t="s">
        <v>356</v>
      </c>
      <c r="D271" s="250" t="s">
        <v>230</v>
      </c>
      <c r="E271" s="251" t="s">
        <v>655</v>
      </c>
      <c r="F271" s="252" t="s">
        <v>656</v>
      </c>
      <c r="G271" s="253" t="s">
        <v>266</v>
      </c>
      <c r="H271" s="254">
        <v>3</v>
      </c>
      <c r="I271" s="255"/>
      <c r="J271" s="256">
        <f t="shared" si="0"/>
        <v>0</v>
      </c>
      <c r="K271" s="252" t="s">
        <v>143</v>
      </c>
      <c r="L271" s="257"/>
      <c r="M271" s="258" t="s">
        <v>1</v>
      </c>
      <c r="N271" s="259" t="s">
        <v>44</v>
      </c>
      <c r="O271" s="72"/>
      <c r="P271" s="213">
        <f t="shared" si="1"/>
        <v>0</v>
      </c>
      <c r="Q271" s="213">
        <v>5.0999999999999997E-2</v>
      </c>
      <c r="R271" s="213">
        <f t="shared" si="2"/>
        <v>0.153</v>
      </c>
      <c r="S271" s="213">
        <v>0</v>
      </c>
      <c r="T271" s="214">
        <f t="shared" si="3"/>
        <v>0</v>
      </c>
      <c r="U271" s="35"/>
      <c r="V271" s="35"/>
      <c r="W271" s="35"/>
      <c r="X271" s="35"/>
      <c r="Y271" s="35"/>
      <c r="Z271" s="35"/>
      <c r="AA271" s="35"/>
      <c r="AB271" s="35"/>
      <c r="AC271" s="35"/>
      <c r="AD271" s="35"/>
      <c r="AE271" s="35"/>
      <c r="AR271" s="215" t="s">
        <v>158</v>
      </c>
      <c r="AT271" s="215" t="s">
        <v>230</v>
      </c>
      <c r="AU271" s="215" t="s">
        <v>89</v>
      </c>
      <c r="AY271" s="18" t="s">
        <v>137</v>
      </c>
      <c r="BE271" s="216">
        <f t="shared" si="4"/>
        <v>0</v>
      </c>
      <c r="BF271" s="216">
        <f t="shared" si="5"/>
        <v>0</v>
      </c>
      <c r="BG271" s="216">
        <f t="shared" si="6"/>
        <v>0</v>
      </c>
      <c r="BH271" s="216">
        <f t="shared" si="7"/>
        <v>0</v>
      </c>
      <c r="BI271" s="216">
        <f t="shared" si="8"/>
        <v>0</v>
      </c>
      <c r="BJ271" s="18" t="s">
        <v>87</v>
      </c>
      <c r="BK271" s="216">
        <f t="shared" si="9"/>
        <v>0</v>
      </c>
      <c r="BL271" s="18" t="s">
        <v>144</v>
      </c>
      <c r="BM271" s="215" t="s">
        <v>359</v>
      </c>
    </row>
    <row r="272" spans="1:65" s="2" customFormat="1" ht="24" customHeight="1">
      <c r="A272" s="35"/>
      <c r="B272" s="36"/>
      <c r="C272" s="250" t="s">
        <v>262</v>
      </c>
      <c r="D272" s="250" t="s">
        <v>230</v>
      </c>
      <c r="E272" s="251" t="s">
        <v>657</v>
      </c>
      <c r="F272" s="252" t="s">
        <v>658</v>
      </c>
      <c r="G272" s="253" t="s">
        <v>266</v>
      </c>
      <c r="H272" s="254">
        <v>7</v>
      </c>
      <c r="I272" s="255"/>
      <c r="J272" s="256">
        <f t="shared" si="0"/>
        <v>0</v>
      </c>
      <c r="K272" s="252" t="s">
        <v>143</v>
      </c>
      <c r="L272" s="257"/>
      <c r="M272" s="258" t="s">
        <v>1</v>
      </c>
      <c r="N272" s="259" t="s">
        <v>44</v>
      </c>
      <c r="O272" s="72"/>
      <c r="P272" s="213">
        <f t="shared" si="1"/>
        <v>0</v>
      </c>
      <c r="Q272" s="213">
        <v>6.8000000000000005E-2</v>
      </c>
      <c r="R272" s="213">
        <f t="shared" si="2"/>
        <v>0.47600000000000003</v>
      </c>
      <c r="S272" s="213">
        <v>0</v>
      </c>
      <c r="T272" s="214">
        <f t="shared" si="3"/>
        <v>0</v>
      </c>
      <c r="U272" s="35"/>
      <c r="V272" s="35"/>
      <c r="W272" s="35"/>
      <c r="X272" s="35"/>
      <c r="Y272" s="35"/>
      <c r="Z272" s="35"/>
      <c r="AA272" s="35"/>
      <c r="AB272" s="35"/>
      <c r="AC272" s="35"/>
      <c r="AD272" s="35"/>
      <c r="AE272" s="35"/>
      <c r="AR272" s="215" t="s">
        <v>158</v>
      </c>
      <c r="AT272" s="215" t="s">
        <v>230</v>
      </c>
      <c r="AU272" s="215" t="s">
        <v>89</v>
      </c>
      <c r="AY272" s="18" t="s">
        <v>137</v>
      </c>
      <c r="BE272" s="216">
        <f t="shared" si="4"/>
        <v>0</v>
      </c>
      <c r="BF272" s="216">
        <f t="shared" si="5"/>
        <v>0</v>
      </c>
      <c r="BG272" s="216">
        <f t="shared" si="6"/>
        <v>0</v>
      </c>
      <c r="BH272" s="216">
        <f t="shared" si="7"/>
        <v>0</v>
      </c>
      <c r="BI272" s="216">
        <f t="shared" si="8"/>
        <v>0</v>
      </c>
      <c r="BJ272" s="18" t="s">
        <v>87</v>
      </c>
      <c r="BK272" s="216">
        <f t="shared" si="9"/>
        <v>0</v>
      </c>
      <c r="BL272" s="18" t="s">
        <v>144</v>
      </c>
      <c r="BM272" s="215" t="s">
        <v>362</v>
      </c>
    </row>
    <row r="273" spans="1:65" s="2" customFormat="1" ht="24" customHeight="1">
      <c r="A273" s="35"/>
      <c r="B273" s="36"/>
      <c r="C273" s="250" t="s">
        <v>363</v>
      </c>
      <c r="D273" s="250" t="s">
        <v>230</v>
      </c>
      <c r="E273" s="251" t="s">
        <v>659</v>
      </c>
      <c r="F273" s="252" t="s">
        <v>660</v>
      </c>
      <c r="G273" s="253" t="s">
        <v>266</v>
      </c>
      <c r="H273" s="254">
        <v>3</v>
      </c>
      <c r="I273" s="255"/>
      <c r="J273" s="256">
        <f t="shared" si="0"/>
        <v>0</v>
      </c>
      <c r="K273" s="252" t="s">
        <v>143</v>
      </c>
      <c r="L273" s="257"/>
      <c r="M273" s="258" t="s">
        <v>1</v>
      </c>
      <c r="N273" s="259" t="s">
        <v>44</v>
      </c>
      <c r="O273" s="72"/>
      <c r="P273" s="213">
        <f t="shared" si="1"/>
        <v>0</v>
      </c>
      <c r="Q273" s="213">
        <v>8.1000000000000003E-2</v>
      </c>
      <c r="R273" s="213">
        <f t="shared" si="2"/>
        <v>0.24299999999999999</v>
      </c>
      <c r="S273" s="213">
        <v>0</v>
      </c>
      <c r="T273" s="214">
        <f t="shared" si="3"/>
        <v>0</v>
      </c>
      <c r="U273" s="35"/>
      <c r="V273" s="35"/>
      <c r="W273" s="35"/>
      <c r="X273" s="35"/>
      <c r="Y273" s="35"/>
      <c r="Z273" s="35"/>
      <c r="AA273" s="35"/>
      <c r="AB273" s="35"/>
      <c r="AC273" s="35"/>
      <c r="AD273" s="35"/>
      <c r="AE273" s="35"/>
      <c r="AR273" s="215" t="s">
        <v>158</v>
      </c>
      <c r="AT273" s="215" t="s">
        <v>230</v>
      </c>
      <c r="AU273" s="215" t="s">
        <v>89</v>
      </c>
      <c r="AY273" s="18" t="s">
        <v>137</v>
      </c>
      <c r="BE273" s="216">
        <f t="shared" si="4"/>
        <v>0</v>
      </c>
      <c r="BF273" s="216">
        <f t="shared" si="5"/>
        <v>0</v>
      </c>
      <c r="BG273" s="216">
        <f t="shared" si="6"/>
        <v>0</v>
      </c>
      <c r="BH273" s="216">
        <f t="shared" si="7"/>
        <v>0</v>
      </c>
      <c r="BI273" s="216">
        <f t="shared" si="8"/>
        <v>0</v>
      </c>
      <c r="BJ273" s="18" t="s">
        <v>87</v>
      </c>
      <c r="BK273" s="216">
        <f t="shared" si="9"/>
        <v>0</v>
      </c>
      <c r="BL273" s="18" t="s">
        <v>144</v>
      </c>
      <c r="BM273" s="215" t="s">
        <v>366</v>
      </c>
    </row>
    <row r="274" spans="1:65" s="2" customFormat="1" ht="24" customHeight="1">
      <c r="A274" s="35"/>
      <c r="B274" s="36"/>
      <c r="C274" s="250" t="s">
        <v>267</v>
      </c>
      <c r="D274" s="250" t="s">
        <v>230</v>
      </c>
      <c r="E274" s="251" t="s">
        <v>661</v>
      </c>
      <c r="F274" s="252" t="s">
        <v>662</v>
      </c>
      <c r="G274" s="253" t="s">
        <v>266</v>
      </c>
      <c r="H274" s="254">
        <v>14</v>
      </c>
      <c r="I274" s="255"/>
      <c r="J274" s="256">
        <f t="shared" si="0"/>
        <v>0</v>
      </c>
      <c r="K274" s="252" t="s">
        <v>143</v>
      </c>
      <c r="L274" s="257"/>
      <c r="M274" s="258" t="s">
        <v>1</v>
      </c>
      <c r="N274" s="259" t="s">
        <v>44</v>
      </c>
      <c r="O274" s="72"/>
      <c r="P274" s="213">
        <f t="shared" si="1"/>
        <v>0</v>
      </c>
      <c r="Q274" s="213">
        <v>2E-3</v>
      </c>
      <c r="R274" s="213">
        <f t="shared" si="2"/>
        <v>2.8000000000000001E-2</v>
      </c>
      <c r="S274" s="213">
        <v>0</v>
      </c>
      <c r="T274" s="214">
        <f t="shared" si="3"/>
        <v>0</v>
      </c>
      <c r="U274" s="35"/>
      <c r="V274" s="35"/>
      <c r="W274" s="35"/>
      <c r="X274" s="35"/>
      <c r="Y274" s="35"/>
      <c r="Z274" s="35"/>
      <c r="AA274" s="35"/>
      <c r="AB274" s="35"/>
      <c r="AC274" s="35"/>
      <c r="AD274" s="35"/>
      <c r="AE274" s="35"/>
      <c r="AR274" s="215" t="s">
        <v>158</v>
      </c>
      <c r="AT274" s="215" t="s">
        <v>230</v>
      </c>
      <c r="AU274" s="215" t="s">
        <v>89</v>
      </c>
      <c r="AY274" s="18" t="s">
        <v>137</v>
      </c>
      <c r="BE274" s="216">
        <f t="shared" si="4"/>
        <v>0</v>
      </c>
      <c r="BF274" s="216">
        <f t="shared" si="5"/>
        <v>0</v>
      </c>
      <c r="BG274" s="216">
        <f t="shared" si="6"/>
        <v>0</v>
      </c>
      <c r="BH274" s="216">
        <f t="shared" si="7"/>
        <v>0</v>
      </c>
      <c r="BI274" s="216">
        <f t="shared" si="8"/>
        <v>0</v>
      </c>
      <c r="BJ274" s="18" t="s">
        <v>87</v>
      </c>
      <c r="BK274" s="216">
        <f t="shared" si="9"/>
        <v>0</v>
      </c>
      <c r="BL274" s="18" t="s">
        <v>144</v>
      </c>
      <c r="BM274" s="215" t="s">
        <v>370</v>
      </c>
    </row>
    <row r="275" spans="1:65" s="2" customFormat="1" ht="24" customHeight="1">
      <c r="A275" s="35"/>
      <c r="B275" s="36"/>
      <c r="C275" s="250" t="s">
        <v>371</v>
      </c>
      <c r="D275" s="250" t="s">
        <v>230</v>
      </c>
      <c r="E275" s="251" t="s">
        <v>663</v>
      </c>
      <c r="F275" s="252" t="s">
        <v>664</v>
      </c>
      <c r="G275" s="253" t="s">
        <v>266</v>
      </c>
      <c r="H275" s="254">
        <v>36</v>
      </c>
      <c r="I275" s="255"/>
      <c r="J275" s="256">
        <f t="shared" si="0"/>
        <v>0</v>
      </c>
      <c r="K275" s="252" t="s">
        <v>143</v>
      </c>
      <c r="L275" s="257"/>
      <c r="M275" s="258" t="s">
        <v>1</v>
      </c>
      <c r="N275" s="259" t="s">
        <v>44</v>
      </c>
      <c r="O275" s="72"/>
      <c r="P275" s="213">
        <f t="shared" si="1"/>
        <v>0</v>
      </c>
      <c r="Q275" s="213">
        <v>2E-3</v>
      </c>
      <c r="R275" s="213">
        <f t="shared" si="2"/>
        <v>7.2000000000000008E-2</v>
      </c>
      <c r="S275" s="213">
        <v>0</v>
      </c>
      <c r="T275" s="214">
        <f t="shared" si="3"/>
        <v>0</v>
      </c>
      <c r="U275" s="35"/>
      <c r="V275" s="35"/>
      <c r="W275" s="35"/>
      <c r="X275" s="35"/>
      <c r="Y275" s="35"/>
      <c r="Z275" s="35"/>
      <c r="AA275" s="35"/>
      <c r="AB275" s="35"/>
      <c r="AC275" s="35"/>
      <c r="AD275" s="35"/>
      <c r="AE275" s="35"/>
      <c r="AR275" s="215" t="s">
        <v>158</v>
      </c>
      <c r="AT275" s="215" t="s">
        <v>230</v>
      </c>
      <c r="AU275" s="215" t="s">
        <v>89</v>
      </c>
      <c r="AY275" s="18" t="s">
        <v>137</v>
      </c>
      <c r="BE275" s="216">
        <f t="shared" si="4"/>
        <v>0</v>
      </c>
      <c r="BF275" s="216">
        <f t="shared" si="5"/>
        <v>0</v>
      </c>
      <c r="BG275" s="216">
        <f t="shared" si="6"/>
        <v>0</v>
      </c>
      <c r="BH275" s="216">
        <f t="shared" si="7"/>
        <v>0</v>
      </c>
      <c r="BI275" s="216">
        <f t="shared" si="8"/>
        <v>0</v>
      </c>
      <c r="BJ275" s="18" t="s">
        <v>87</v>
      </c>
      <c r="BK275" s="216">
        <f t="shared" si="9"/>
        <v>0</v>
      </c>
      <c r="BL275" s="18" t="s">
        <v>144</v>
      </c>
      <c r="BM275" s="215" t="s">
        <v>374</v>
      </c>
    </row>
    <row r="276" spans="1:65" s="2" customFormat="1" ht="24" customHeight="1">
      <c r="A276" s="35"/>
      <c r="B276" s="36"/>
      <c r="C276" s="204" t="s">
        <v>272</v>
      </c>
      <c r="D276" s="204" t="s">
        <v>139</v>
      </c>
      <c r="E276" s="205" t="s">
        <v>665</v>
      </c>
      <c r="F276" s="206" t="s">
        <v>666</v>
      </c>
      <c r="G276" s="207" t="s">
        <v>266</v>
      </c>
      <c r="H276" s="208">
        <v>18</v>
      </c>
      <c r="I276" s="209"/>
      <c r="J276" s="210">
        <f t="shared" si="0"/>
        <v>0</v>
      </c>
      <c r="K276" s="206" t="s">
        <v>143</v>
      </c>
      <c r="L276" s="40"/>
      <c r="M276" s="211" t="s">
        <v>1</v>
      </c>
      <c r="N276" s="212" t="s">
        <v>44</v>
      </c>
      <c r="O276" s="72"/>
      <c r="P276" s="213">
        <f t="shared" si="1"/>
        <v>0</v>
      </c>
      <c r="Q276" s="213">
        <v>1.248E-2</v>
      </c>
      <c r="R276" s="213">
        <f t="shared" si="2"/>
        <v>0.22464000000000001</v>
      </c>
      <c r="S276" s="213">
        <v>0</v>
      </c>
      <c r="T276" s="214">
        <f t="shared" si="3"/>
        <v>0</v>
      </c>
      <c r="U276" s="35"/>
      <c r="V276" s="35"/>
      <c r="W276" s="35"/>
      <c r="X276" s="35"/>
      <c r="Y276" s="35"/>
      <c r="Z276" s="35"/>
      <c r="AA276" s="35"/>
      <c r="AB276" s="35"/>
      <c r="AC276" s="35"/>
      <c r="AD276" s="35"/>
      <c r="AE276" s="35"/>
      <c r="AR276" s="215" t="s">
        <v>144</v>
      </c>
      <c r="AT276" s="215" t="s">
        <v>139</v>
      </c>
      <c r="AU276" s="215" t="s">
        <v>89</v>
      </c>
      <c r="AY276" s="18" t="s">
        <v>137</v>
      </c>
      <c r="BE276" s="216">
        <f t="shared" si="4"/>
        <v>0</v>
      </c>
      <c r="BF276" s="216">
        <f t="shared" si="5"/>
        <v>0</v>
      </c>
      <c r="BG276" s="216">
        <f t="shared" si="6"/>
        <v>0</v>
      </c>
      <c r="BH276" s="216">
        <f t="shared" si="7"/>
        <v>0</v>
      </c>
      <c r="BI276" s="216">
        <f t="shared" si="8"/>
        <v>0</v>
      </c>
      <c r="BJ276" s="18" t="s">
        <v>87</v>
      </c>
      <c r="BK276" s="216">
        <f t="shared" si="9"/>
        <v>0</v>
      </c>
      <c r="BL276" s="18" t="s">
        <v>144</v>
      </c>
      <c r="BM276" s="215" t="s">
        <v>377</v>
      </c>
    </row>
    <row r="277" spans="1:65" s="2" customFormat="1" ht="24" customHeight="1">
      <c r="A277" s="35"/>
      <c r="B277" s="36"/>
      <c r="C277" s="250" t="s">
        <v>378</v>
      </c>
      <c r="D277" s="250" t="s">
        <v>230</v>
      </c>
      <c r="E277" s="251" t="s">
        <v>667</v>
      </c>
      <c r="F277" s="252" t="s">
        <v>668</v>
      </c>
      <c r="G277" s="253" t="s">
        <v>266</v>
      </c>
      <c r="H277" s="254">
        <v>6</v>
      </c>
      <c r="I277" s="255"/>
      <c r="J277" s="256">
        <f t="shared" si="0"/>
        <v>0</v>
      </c>
      <c r="K277" s="252" t="s">
        <v>143</v>
      </c>
      <c r="L277" s="257"/>
      <c r="M277" s="258" t="s">
        <v>1</v>
      </c>
      <c r="N277" s="259" t="s">
        <v>44</v>
      </c>
      <c r="O277" s="72"/>
      <c r="P277" s="213">
        <f t="shared" si="1"/>
        <v>0</v>
      </c>
      <c r="Q277" s="213">
        <v>0.58499999999999996</v>
      </c>
      <c r="R277" s="213">
        <f t="shared" si="2"/>
        <v>3.51</v>
      </c>
      <c r="S277" s="213">
        <v>0</v>
      </c>
      <c r="T277" s="214">
        <f t="shared" si="3"/>
        <v>0</v>
      </c>
      <c r="U277" s="35"/>
      <c r="V277" s="35"/>
      <c r="W277" s="35"/>
      <c r="X277" s="35"/>
      <c r="Y277" s="35"/>
      <c r="Z277" s="35"/>
      <c r="AA277" s="35"/>
      <c r="AB277" s="35"/>
      <c r="AC277" s="35"/>
      <c r="AD277" s="35"/>
      <c r="AE277" s="35"/>
      <c r="AR277" s="215" t="s">
        <v>158</v>
      </c>
      <c r="AT277" s="215" t="s">
        <v>230</v>
      </c>
      <c r="AU277" s="215" t="s">
        <v>89</v>
      </c>
      <c r="AY277" s="18" t="s">
        <v>137</v>
      </c>
      <c r="BE277" s="216">
        <f t="shared" si="4"/>
        <v>0</v>
      </c>
      <c r="BF277" s="216">
        <f t="shared" si="5"/>
        <v>0</v>
      </c>
      <c r="BG277" s="216">
        <f t="shared" si="6"/>
        <v>0</v>
      </c>
      <c r="BH277" s="216">
        <f t="shared" si="7"/>
        <v>0</v>
      </c>
      <c r="BI277" s="216">
        <f t="shared" si="8"/>
        <v>0</v>
      </c>
      <c r="BJ277" s="18" t="s">
        <v>87</v>
      </c>
      <c r="BK277" s="216">
        <f t="shared" si="9"/>
        <v>0</v>
      </c>
      <c r="BL277" s="18" t="s">
        <v>144</v>
      </c>
      <c r="BM277" s="215" t="s">
        <v>381</v>
      </c>
    </row>
    <row r="278" spans="1:65" s="2" customFormat="1" ht="24" customHeight="1">
      <c r="A278" s="35"/>
      <c r="B278" s="36"/>
      <c r="C278" s="250" t="s">
        <v>276</v>
      </c>
      <c r="D278" s="250" t="s">
        <v>230</v>
      </c>
      <c r="E278" s="251" t="s">
        <v>669</v>
      </c>
      <c r="F278" s="252" t="s">
        <v>670</v>
      </c>
      <c r="G278" s="253" t="s">
        <v>266</v>
      </c>
      <c r="H278" s="254">
        <v>6</v>
      </c>
      <c r="I278" s="255"/>
      <c r="J278" s="256">
        <f t="shared" si="0"/>
        <v>0</v>
      </c>
      <c r="K278" s="252" t="s">
        <v>143</v>
      </c>
      <c r="L278" s="257"/>
      <c r="M278" s="258" t="s">
        <v>1</v>
      </c>
      <c r="N278" s="259" t="s">
        <v>44</v>
      </c>
      <c r="O278" s="72"/>
      <c r="P278" s="213">
        <f t="shared" si="1"/>
        <v>0</v>
      </c>
      <c r="Q278" s="213">
        <v>0.56999999999999995</v>
      </c>
      <c r="R278" s="213">
        <f t="shared" si="2"/>
        <v>3.42</v>
      </c>
      <c r="S278" s="213">
        <v>0</v>
      </c>
      <c r="T278" s="214">
        <f t="shared" si="3"/>
        <v>0</v>
      </c>
      <c r="U278" s="35"/>
      <c r="V278" s="35"/>
      <c r="W278" s="35"/>
      <c r="X278" s="35"/>
      <c r="Y278" s="35"/>
      <c r="Z278" s="35"/>
      <c r="AA278" s="35"/>
      <c r="AB278" s="35"/>
      <c r="AC278" s="35"/>
      <c r="AD278" s="35"/>
      <c r="AE278" s="35"/>
      <c r="AR278" s="215" t="s">
        <v>158</v>
      </c>
      <c r="AT278" s="215" t="s">
        <v>230</v>
      </c>
      <c r="AU278" s="215" t="s">
        <v>89</v>
      </c>
      <c r="AY278" s="18" t="s">
        <v>137</v>
      </c>
      <c r="BE278" s="216">
        <f t="shared" si="4"/>
        <v>0</v>
      </c>
      <c r="BF278" s="216">
        <f t="shared" si="5"/>
        <v>0</v>
      </c>
      <c r="BG278" s="216">
        <f t="shared" si="6"/>
        <v>0</v>
      </c>
      <c r="BH278" s="216">
        <f t="shared" si="7"/>
        <v>0</v>
      </c>
      <c r="BI278" s="216">
        <f t="shared" si="8"/>
        <v>0</v>
      </c>
      <c r="BJ278" s="18" t="s">
        <v>87</v>
      </c>
      <c r="BK278" s="216">
        <f t="shared" si="9"/>
        <v>0</v>
      </c>
      <c r="BL278" s="18" t="s">
        <v>144</v>
      </c>
      <c r="BM278" s="215" t="s">
        <v>386</v>
      </c>
    </row>
    <row r="279" spans="1:65" s="2" customFormat="1" ht="16.5" customHeight="1">
      <c r="A279" s="35"/>
      <c r="B279" s="36"/>
      <c r="C279" s="250" t="s">
        <v>387</v>
      </c>
      <c r="D279" s="250" t="s">
        <v>230</v>
      </c>
      <c r="E279" s="251" t="s">
        <v>671</v>
      </c>
      <c r="F279" s="252" t="s">
        <v>672</v>
      </c>
      <c r="G279" s="253" t="s">
        <v>266</v>
      </c>
      <c r="H279" s="254">
        <v>6</v>
      </c>
      <c r="I279" s="255"/>
      <c r="J279" s="256">
        <f t="shared" si="0"/>
        <v>0</v>
      </c>
      <c r="K279" s="252" t="s">
        <v>143</v>
      </c>
      <c r="L279" s="257"/>
      <c r="M279" s="258" t="s">
        <v>1</v>
      </c>
      <c r="N279" s="259" t="s">
        <v>44</v>
      </c>
      <c r="O279" s="72"/>
      <c r="P279" s="213">
        <f t="shared" si="1"/>
        <v>0</v>
      </c>
      <c r="Q279" s="213">
        <v>9.6000000000000002E-2</v>
      </c>
      <c r="R279" s="213">
        <f t="shared" si="2"/>
        <v>0.57600000000000007</v>
      </c>
      <c r="S279" s="213">
        <v>0</v>
      </c>
      <c r="T279" s="214">
        <f t="shared" si="3"/>
        <v>0</v>
      </c>
      <c r="U279" s="35"/>
      <c r="V279" s="35"/>
      <c r="W279" s="35"/>
      <c r="X279" s="35"/>
      <c r="Y279" s="35"/>
      <c r="Z279" s="35"/>
      <c r="AA279" s="35"/>
      <c r="AB279" s="35"/>
      <c r="AC279" s="35"/>
      <c r="AD279" s="35"/>
      <c r="AE279" s="35"/>
      <c r="AR279" s="215" t="s">
        <v>158</v>
      </c>
      <c r="AT279" s="215" t="s">
        <v>230</v>
      </c>
      <c r="AU279" s="215" t="s">
        <v>89</v>
      </c>
      <c r="AY279" s="18" t="s">
        <v>137</v>
      </c>
      <c r="BE279" s="216">
        <f t="shared" si="4"/>
        <v>0</v>
      </c>
      <c r="BF279" s="216">
        <f t="shared" si="5"/>
        <v>0</v>
      </c>
      <c r="BG279" s="216">
        <f t="shared" si="6"/>
        <v>0</v>
      </c>
      <c r="BH279" s="216">
        <f t="shared" si="7"/>
        <v>0</v>
      </c>
      <c r="BI279" s="216">
        <f t="shared" si="8"/>
        <v>0</v>
      </c>
      <c r="BJ279" s="18" t="s">
        <v>87</v>
      </c>
      <c r="BK279" s="216">
        <f t="shared" si="9"/>
        <v>0</v>
      </c>
      <c r="BL279" s="18" t="s">
        <v>144</v>
      </c>
      <c r="BM279" s="215" t="s">
        <v>390</v>
      </c>
    </row>
    <row r="280" spans="1:65" s="2" customFormat="1" ht="24" customHeight="1">
      <c r="A280" s="35"/>
      <c r="B280" s="36"/>
      <c r="C280" s="204" t="s">
        <v>280</v>
      </c>
      <c r="D280" s="204" t="s">
        <v>139</v>
      </c>
      <c r="E280" s="205" t="s">
        <v>673</v>
      </c>
      <c r="F280" s="206" t="s">
        <v>674</v>
      </c>
      <c r="G280" s="207" t="s">
        <v>266</v>
      </c>
      <c r="H280" s="208">
        <v>12</v>
      </c>
      <c r="I280" s="209"/>
      <c r="J280" s="210">
        <f t="shared" si="0"/>
        <v>0</v>
      </c>
      <c r="K280" s="206" t="s">
        <v>143</v>
      </c>
      <c r="L280" s="40"/>
      <c r="M280" s="211" t="s">
        <v>1</v>
      </c>
      <c r="N280" s="212" t="s">
        <v>44</v>
      </c>
      <c r="O280" s="72"/>
      <c r="P280" s="213">
        <f t="shared" si="1"/>
        <v>0</v>
      </c>
      <c r="Q280" s="213">
        <v>2.8539999999999999E-2</v>
      </c>
      <c r="R280" s="213">
        <f t="shared" si="2"/>
        <v>0.34248000000000001</v>
      </c>
      <c r="S280" s="213">
        <v>0</v>
      </c>
      <c r="T280" s="214">
        <f t="shared" si="3"/>
        <v>0</v>
      </c>
      <c r="U280" s="35"/>
      <c r="V280" s="35"/>
      <c r="W280" s="35"/>
      <c r="X280" s="35"/>
      <c r="Y280" s="35"/>
      <c r="Z280" s="35"/>
      <c r="AA280" s="35"/>
      <c r="AB280" s="35"/>
      <c r="AC280" s="35"/>
      <c r="AD280" s="35"/>
      <c r="AE280" s="35"/>
      <c r="AR280" s="215" t="s">
        <v>144</v>
      </c>
      <c r="AT280" s="215" t="s">
        <v>139</v>
      </c>
      <c r="AU280" s="215" t="s">
        <v>89</v>
      </c>
      <c r="AY280" s="18" t="s">
        <v>137</v>
      </c>
      <c r="BE280" s="216">
        <f t="shared" si="4"/>
        <v>0</v>
      </c>
      <c r="BF280" s="216">
        <f t="shared" si="5"/>
        <v>0</v>
      </c>
      <c r="BG280" s="216">
        <f t="shared" si="6"/>
        <v>0</v>
      </c>
      <c r="BH280" s="216">
        <f t="shared" si="7"/>
        <v>0</v>
      </c>
      <c r="BI280" s="216">
        <f t="shared" si="8"/>
        <v>0</v>
      </c>
      <c r="BJ280" s="18" t="s">
        <v>87</v>
      </c>
      <c r="BK280" s="216">
        <f t="shared" si="9"/>
        <v>0</v>
      </c>
      <c r="BL280" s="18" t="s">
        <v>144</v>
      </c>
      <c r="BM280" s="215" t="s">
        <v>393</v>
      </c>
    </row>
    <row r="281" spans="1:65" s="2" customFormat="1" ht="16.5" customHeight="1">
      <c r="A281" s="35"/>
      <c r="B281" s="36"/>
      <c r="C281" s="250" t="s">
        <v>394</v>
      </c>
      <c r="D281" s="250" t="s">
        <v>230</v>
      </c>
      <c r="E281" s="251" t="s">
        <v>675</v>
      </c>
      <c r="F281" s="252" t="s">
        <v>676</v>
      </c>
      <c r="G281" s="253" t="s">
        <v>266</v>
      </c>
      <c r="H281" s="254">
        <v>1</v>
      </c>
      <c r="I281" s="255"/>
      <c r="J281" s="256">
        <f t="shared" si="0"/>
        <v>0</v>
      </c>
      <c r="K281" s="252" t="s">
        <v>143</v>
      </c>
      <c r="L281" s="257"/>
      <c r="M281" s="258" t="s">
        <v>1</v>
      </c>
      <c r="N281" s="259" t="s">
        <v>44</v>
      </c>
      <c r="O281" s="72"/>
      <c r="P281" s="213">
        <f t="shared" si="1"/>
        <v>0</v>
      </c>
      <c r="Q281" s="213">
        <v>1.87</v>
      </c>
      <c r="R281" s="213">
        <f t="shared" si="2"/>
        <v>1.87</v>
      </c>
      <c r="S281" s="213">
        <v>0</v>
      </c>
      <c r="T281" s="214">
        <f t="shared" si="3"/>
        <v>0</v>
      </c>
      <c r="U281" s="35"/>
      <c r="V281" s="35"/>
      <c r="W281" s="35"/>
      <c r="X281" s="35"/>
      <c r="Y281" s="35"/>
      <c r="Z281" s="35"/>
      <c r="AA281" s="35"/>
      <c r="AB281" s="35"/>
      <c r="AC281" s="35"/>
      <c r="AD281" s="35"/>
      <c r="AE281" s="35"/>
      <c r="AR281" s="215" t="s">
        <v>158</v>
      </c>
      <c r="AT281" s="215" t="s">
        <v>230</v>
      </c>
      <c r="AU281" s="215" t="s">
        <v>89</v>
      </c>
      <c r="AY281" s="18" t="s">
        <v>137</v>
      </c>
      <c r="BE281" s="216">
        <f t="shared" si="4"/>
        <v>0</v>
      </c>
      <c r="BF281" s="216">
        <f t="shared" si="5"/>
        <v>0</v>
      </c>
      <c r="BG281" s="216">
        <f t="shared" si="6"/>
        <v>0</v>
      </c>
      <c r="BH281" s="216">
        <f t="shared" si="7"/>
        <v>0</v>
      </c>
      <c r="BI281" s="216">
        <f t="shared" si="8"/>
        <v>0</v>
      </c>
      <c r="BJ281" s="18" t="s">
        <v>87</v>
      </c>
      <c r="BK281" s="216">
        <f t="shared" si="9"/>
        <v>0</v>
      </c>
      <c r="BL281" s="18" t="s">
        <v>144</v>
      </c>
      <c r="BM281" s="215" t="s">
        <v>397</v>
      </c>
    </row>
    <row r="282" spans="1:65" s="2" customFormat="1" ht="24" customHeight="1">
      <c r="A282" s="35"/>
      <c r="B282" s="36"/>
      <c r="C282" s="250" t="s">
        <v>284</v>
      </c>
      <c r="D282" s="250" t="s">
        <v>230</v>
      </c>
      <c r="E282" s="251" t="s">
        <v>677</v>
      </c>
      <c r="F282" s="252" t="s">
        <v>678</v>
      </c>
      <c r="G282" s="253" t="s">
        <v>266</v>
      </c>
      <c r="H282" s="254">
        <v>11</v>
      </c>
      <c r="I282" s="255"/>
      <c r="J282" s="256">
        <f t="shared" si="0"/>
        <v>0</v>
      </c>
      <c r="K282" s="252" t="s">
        <v>143</v>
      </c>
      <c r="L282" s="257"/>
      <c r="M282" s="258" t="s">
        <v>1</v>
      </c>
      <c r="N282" s="259" t="s">
        <v>44</v>
      </c>
      <c r="O282" s="72"/>
      <c r="P282" s="213">
        <f t="shared" si="1"/>
        <v>0</v>
      </c>
      <c r="Q282" s="213">
        <v>2.1</v>
      </c>
      <c r="R282" s="213">
        <f t="shared" si="2"/>
        <v>23.1</v>
      </c>
      <c r="S282" s="213">
        <v>0</v>
      </c>
      <c r="T282" s="214">
        <f t="shared" si="3"/>
        <v>0</v>
      </c>
      <c r="U282" s="35"/>
      <c r="V282" s="35"/>
      <c r="W282" s="35"/>
      <c r="X282" s="35"/>
      <c r="Y282" s="35"/>
      <c r="Z282" s="35"/>
      <c r="AA282" s="35"/>
      <c r="AB282" s="35"/>
      <c r="AC282" s="35"/>
      <c r="AD282" s="35"/>
      <c r="AE282" s="35"/>
      <c r="AR282" s="215" t="s">
        <v>158</v>
      </c>
      <c r="AT282" s="215" t="s">
        <v>230</v>
      </c>
      <c r="AU282" s="215" t="s">
        <v>89</v>
      </c>
      <c r="AY282" s="18" t="s">
        <v>137</v>
      </c>
      <c r="BE282" s="216">
        <f t="shared" si="4"/>
        <v>0</v>
      </c>
      <c r="BF282" s="216">
        <f t="shared" si="5"/>
        <v>0</v>
      </c>
      <c r="BG282" s="216">
        <f t="shared" si="6"/>
        <v>0</v>
      </c>
      <c r="BH282" s="216">
        <f t="shared" si="7"/>
        <v>0</v>
      </c>
      <c r="BI282" s="216">
        <f t="shared" si="8"/>
        <v>0</v>
      </c>
      <c r="BJ282" s="18" t="s">
        <v>87</v>
      </c>
      <c r="BK282" s="216">
        <f t="shared" si="9"/>
        <v>0</v>
      </c>
      <c r="BL282" s="18" t="s">
        <v>144</v>
      </c>
      <c r="BM282" s="215" t="s">
        <v>400</v>
      </c>
    </row>
    <row r="283" spans="1:65" s="2" customFormat="1" ht="24" customHeight="1">
      <c r="A283" s="35"/>
      <c r="B283" s="36"/>
      <c r="C283" s="204" t="s">
        <v>401</v>
      </c>
      <c r="D283" s="204" t="s">
        <v>139</v>
      </c>
      <c r="E283" s="205" t="s">
        <v>679</v>
      </c>
      <c r="F283" s="206" t="s">
        <v>680</v>
      </c>
      <c r="G283" s="207" t="s">
        <v>266</v>
      </c>
      <c r="H283" s="208">
        <v>12</v>
      </c>
      <c r="I283" s="209"/>
      <c r="J283" s="210">
        <f t="shared" si="0"/>
        <v>0</v>
      </c>
      <c r="K283" s="206" t="s">
        <v>143</v>
      </c>
      <c r="L283" s="40"/>
      <c r="M283" s="211" t="s">
        <v>1</v>
      </c>
      <c r="N283" s="212" t="s">
        <v>44</v>
      </c>
      <c r="O283" s="72"/>
      <c r="P283" s="213">
        <f t="shared" si="1"/>
        <v>0</v>
      </c>
      <c r="Q283" s="213">
        <v>0.21734000000000001</v>
      </c>
      <c r="R283" s="213">
        <f t="shared" si="2"/>
        <v>2.6080800000000002</v>
      </c>
      <c r="S283" s="213">
        <v>0</v>
      </c>
      <c r="T283" s="214">
        <f t="shared" si="3"/>
        <v>0</v>
      </c>
      <c r="U283" s="35"/>
      <c r="V283" s="35"/>
      <c r="W283" s="35"/>
      <c r="X283" s="35"/>
      <c r="Y283" s="35"/>
      <c r="Z283" s="35"/>
      <c r="AA283" s="35"/>
      <c r="AB283" s="35"/>
      <c r="AC283" s="35"/>
      <c r="AD283" s="35"/>
      <c r="AE283" s="35"/>
      <c r="AR283" s="215" t="s">
        <v>144</v>
      </c>
      <c r="AT283" s="215" t="s">
        <v>139</v>
      </c>
      <c r="AU283" s="215" t="s">
        <v>89</v>
      </c>
      <c r="AY283" s="18" t="s">
        <v>137</v>
      </c>
      <c r="BE283" s="216">
        <f t="shared" si="4"/>
        <v>0</v>
      </c>
      <c r="BF283" s="216">
        <f t="shared" si="5"/>
        <v>0</v>
      </c>
      <c r="BG283" s="216">
        <f t="shared" si="6"/>
        <v>0</v>
      </c>
      <c r="BH283" s="216">
        <f t="shared" si="7"/>
        <v>0</v>
      </c>
      <c r="BI283" s="216">
        <f t="shared" si="8"/>
        <v>0</v>
      </c>
      <c r="BJ283" s="18" t="s">
        <v>87</v>
      </c>
      <c r="BK283" s="216">
        <f t="shared" si="9"/>
        <v>0</v>
      </c>
      <c r="BL283" s="18" t="s">
        <v>144</v>
      </c>
      <c r="BM283" s="215" t="s">
        <v>404</v>
      </c>
    </row>
    <row r="284" spans="1:65" s="2" customFormat="1" ht="24" customHeight="1">
      <c r="A284" s="35"/>
      <c r="B284" s="36"/>
      <c r="C284" s="250" t="s">
        <v>288</v>
      </c>
      <c r="D284" s="250" t="s">
        <v>230</v>
      </c>
      <c r="E284" s="251" t="s">
        <v>681</v>
      </c>
      <c r="F284" s="252" t="s">
        <v>682</v>
      </c>
      <c r="G284" s="253" t="s">
        <v>266</v>
      </c>
      <c r="H284" s="254">
        <v>12</v>
      </c>
      <c r="I284" s="255"/>
      <c r="J284" s="256">
        <f t="shared" si="0"/>
        <v>0</v>
      </c>
      <c r="K284" s="252" t="s">
        <v>143</v>
      </c>
      <c r="L284" s="257"/>
      <c r="M284" s="258" t="s">
        <v>1</v>
      </c>
      <c r="N284" s="259" t="s">
        <v>44</v>
      </c>
      <c r="O284" s="72"/>
      <c r="P284" s="213">
        <f t="shared" si="1"/>
        <v>0</v>
      </c>
      <c r="Q284" s="213">
        <v>0.19600000000000001</v>
      </c>
      <c r="R284" s="213">
        <f t="shared" si="2"/>
        <v>2.3520000000000003</v>
      </c>
      <c r="S284" s="213">
        <v>0</v>
      </c>
      <c r="T284" s="214">
        <f t="shared" si="3"/>
        <v>0</v>
      </c>
      <c r="U284" s="35"/>
      <c r="V284" s="35"/>
      <c r="W284" s="35"/>
      <c r="X284" s="35"/>
      <c r="Y284" s="35"/>
      <c r="Z284" s="35"/>
      <c r="AA284" s="35"/>
      <c r="AB284" s="35"/>
      <c r="AC284" s="35"/>
      <c r="AD284" s="35"/>
      <c r="AE284" s="35"/>
      <c r="AR284" s="215" t="s">
        <v>158</v>
      </c>
      <c r="AT284" s="215" t="s">
        <v>230</v>
      </c>
      <c r="AU284" s="215" t="s">
        <v>89</v>
      </c>
      <c r="AY284" s="18" t="s">
        <v>137</v>
      </c>
      <c r="BE284" s="216">
        <f t="shared" si="4"/>
        <v>0</v>
      </c>
      <c r="BF284" s="216">
        <f t="shared" si="5"/>
        <v>0</v>
      </c>
      <c r="BG284" s="216">
        <f t="shared" si="6"/>
        <v>0</v>
      </c>
      <c r="BH284" s="216">
        <f t="shared" si="7"/>
        <v>0</v>
      </c>
      <c r="BI284" s="216">
        <f t="shared" si="8"/>
        <v>0</v>
      </c>
      <c r="BJ284" s="18" t="s">
        <v>87</v>
      </c>
      <c r="BK284" s="216">
        <f t="shared" si="9"/>
        <v>0</v>
      </c>
      <c r="BL284" s="18" t="s">
        <v>144</v>
      </c>
      <c r="BM284" s="215" t="s">
        <v>407</v>
      </c>
    </row>
    <row r="285" spans="1:65" s="2" customFormat="1" ht="16.5" customHeight="1">
      <c r="A285" s="35"/>
      <c r="B285" s="36"/>
      <c r="C285" s="204" t="s">
        <v>408</v>
      </c>
      <c r="D285" s="204" t="s">
        <v>139</v>
      </c>
      <c r="E285" s="205" t="s">
        <v>683</v>
      </c>
      <c r="F285" s="206" t="s">
        <v>684</v>
      </c>
      <c r="G285" s="207" t="s">
        <v>552</v>
      </c>
      <c r="H285" s="208">
        <v>1</v>
      </c>
      <c r="I285" s="209"/>
      <c r="J285" s="210">
        <f t="shared" si="0"/>
        <v>0</v>
      </c>
      <c r="K285" s="206" t="s">
        <v>1</v>
      </c>
      <c r="L285" s="40"/>
      <c r="M285" s="211" t="s">
        <v>1</v>
      </c>
      <c r="N285" s="212" t="s">
        <v>44</v>
      </c>
      <c r="O285" s="72"/>
      <c r="P285" s="213">
        <f t="shared" si="1"/>
        <v>0</v>
      </c>
      <c r="Q285" s="213">
        <v>0</v>
      </c>
      <c r="R285" s="213">
        <f t="shared" si="2"/>
        <v>0</v>
      </c>
      <c r="S285" s="213">
        <v>0</v>
      </c>
      <c r="T285" s="214">
        <f t="shared" si="3"/>
        <v>0</v>
      </c>
      <c r="U285" s="35"/>
      <c r="V285" s="35"/>
      <c r="W285" s="35"/>
      <c r="X285" s="35"/>
      <c r="Y285" s="35"/>
      <c r="Z285" s="35"/>
      <c r="AA285" s="35"/>
      <c r="AB285" s="35"/>
      <c r="AC285" s="35"/>
      <c r="AD285" s="35"/>
      <c r="AE285" s="35"/>
      <c r="AR285" s="215" t="s">
        <v>144</v>
      </c>
      <c r="AT285" s="215" t="s">
        <v>139</v>
      </c>
      <c r="AU285" s="215" t="s">
        <v>89</v>
      </c>
      <c r="AY285" s="18" t="s">
        <v>137</v>
      </c>
      <c r="BE285" s="216">
        <f t="shared" si="4"/>
        <v>0</v>
      </c>
      <c r="BF285" s="216">
        <f t="shared" si="5"/>
        <v>0</v>
      </c>
      <c r="BG285" s="216">
        <f t="shared" si="6"/>
        <v>0</v>
      </c>
      <c r="BH285" s="216">
        <f t="shared" si="7"/>
        <v>0</v>
      </c>
      <c r="BI285" s="216">
        <f t="shared" si="8"/>
        <v>0</v>
      </c>
      <c r="BJ285" s="18" t="s">
        <v>87</v>
      </c>
      <c r="BK285" s="216">
        <f t="shared" si="9"/>
        <v>0</v>
      </c>
      <c r="BL285" s="18" t="s">
        <v>144</v>
      </c>
      <c r="BM285" s="215" t="s">
        <v>411</v>
      </c>
    </row>
    <row r="286" spans="1:65" s="2" customFormat="1" ht="24" customHeight="1">
      <c r="A286" s="35"/>
      <c r="B286" s="36"/>
      <c r="C286" s="204" t="s">
        <v>292</v>
      </c>
      <c r="D286" s="204" t="s">
        <v>139</v>
      </c>
      <c r="E286" s="205" t="s">
        <v>685</v>
      </c>
      <c r="F286" s="206" t="s">
        <v>686</v>
      </c>
      <c r="G286" s="207" t="s">
        <v>173</v>
      </c>
      <c r="H286" s="208">
        <v>125.205</v>
      </c>
      <c r="I286" s="209"/>
      <c r="J286" s="210">
        <f t="shared" si="0"/>
        <v>0</v>
      </c>
      <c r="K286" s="206" t="s">
        <v>143</v>
      </c>
      <c r="L286" s="40"/>
      <c r="M286" s="211" t="s">
        <v>1</v>
      </c>
      <c r="N286" s="212" t="s">
        <v>44</v>
      </c>
      <c r="O286" s="72"/>
      <c r="P286" s="213">
        <f t="shared" si="1"/>
        <v>0</v>
      </c>
      <c r="Q286" s="213">
        <v>2.2563399999999998</v>
      </c>
      <c r="R286" s="213">
        <f t="shared" si="2"/>
        <v>282.50504969999997</v>
      </c>
      <c r="S286" s="213">
        <v>0</v>
      </c>
      <c r="T286" s="214">
        <f t="shared" si="3"/>
        <v>0</v>
      </c>
      <c r="U286" s="35"/>
      <c r="V286" s="35"/>
      <c r="W286" s="35"/>
      <c r="X286" s="35"/>
      <c r="Y286" s="35"/>
      <c r="Z286" s="35"/>
      <c r="AA286" s="35"/>
      <c r="AB286" s="35"/>
      <c r="AC286" s="35"/>
      <c r="AD286" s="35"/>
      <c r="AE286" s="35"/>
      <c r="AR286" s="215" t="s">
        <v>144</v>
      </c>
      <c r="AT286" s="215" t="s">
        <v>139</v>
      </c>
      <c r="AU286" s="215" t="s">
        <v>89</v>
      </c>
      <c r="AY286" s="18" t="s">
        <v>137</v>
      </c>
      <c r="BE286" s="216">
        <f t="shared" si="4"/>
        <v>0</v>
      </c>
      <c r="BF286" s="216">
        <f t="shared" si="5"/>
        <v>0</v>
      </c>
      <c r="BG286" s="216">
        <f t="shared" si="6"/>
        <v>0</v>
      </c>
      <c r="BH286" s="216">
        <f t="shared" si="7"/>
        <v>0</v>
      </c>
      <c r="BI286" s="216">
        <f t="shared" si="8"/>
        <v>0</v>
      </c>
      <c r="BJ286" s="18" t="s">
        <v>87</v>
      </c>
      <c r="BK286" s="216">
        <f t="shared" si="9"/>
        <v>0</v>
      </c>
      <c r="BL286" s="18" t="s">
        <v>144</v>
      </c>
      <c r="BM286" s="215" t="s">
        <v>414</v>
      </c>
    </row>
    <row r="287" spans="1:65" s="13" customFormat="1" ht="11.25">
      <c r="B287" s="217"/>
      <c r="C287" s="218"/>
      <c r="D287" s="219" t="s">
        <v>145</v>
      </c>
      <c r="E287" s="220" t="s">
        <v>1</v>
      </c>
      <c r="F287" s="221" t="s">
        <v>687</v>
      </c>
      <c r="G287" s="218"/>
      <c r="H287" s="222">
        <v>125.205</v>
      </c>
      <c r="I287" s="223"/>
      <c r="J287" s="218"/>
      <c r="K287" s="218"/>
      <c r="L287" s="224"/>
      <c r="M287" s="225"/>
      <c r="N287" s="226"/>
      <c r="O287" s="226"/>
      <c r="P287" s="226"/>
      <c r="Q287" s="226"/>
      <c r="R287" s="226"/>
      <c r="S287" s="226"/>
      <c r="T287" s="227"/>
      <c r="AT287" s="228" t="s">
        <v>145</v>
      </c>
      <c r="AU287" s="228" t="s">
        <v>89</v>
      </c>
      <c r="AV287" s="13" t="s">
        <v>89</v>
      </c>
      <c r="AW287" s="13" t="s">
        <v>34</v>
      </c>
      <c r="AX287" s="13" t="s">
        <v>79</v>
      </c>
      <c r="AY287" s="228" t="s">
        <v>137</v>
      </c>
    </row>
    <row r="288" spans="1:65" s="14" customFormat="1" ht="11.25">
      <c r="B288" s="229"/>
      <c r="C288" s="230"/>
      <c r="D288" s="219" t="s">
        <v>145</v>
      </c>
      <c r="E288" s="231" t="s">
        <v>1</v>
      </c>
      <c r="F288" s="232" t="s">
        <v>147</v>
      </c>
      <c r="G288" s="230"/>
      <c r="H288" s="233">
        <v>125.205</v>
      </c>
      <c r="I288" s="234"/>
      <c r="J288" s="230"/>
      <c r="K288" s="230"/>
      <c r="L288" s="235"/>
      <c r="M288" s="236"/>
      <c r="N288" s="237"/>
      <c r="O288" s="237"/>
      <c r="P288" s="237"/>
      <c r="Q288" s="237"/>
      <c r="R288" s="237"/>
      <c r="S288" s="237"/>
      <c r="T288" s="238"/>
      <c r="AT288" s="239" t="s">
        <v>145</v>
      </c>
      <c r="AU288" s="239" t="s">
        <v>89</v>
      </c>
      <c r="AV288" s="14" t="s">
        <v>144</v>
      </c>
      <c r="AW288" s="14" t="s">
        <v>34</v>
      </c>
      <c r="AX288" s="14" t="s">
        <v>87</v>
      </c>
      <c r="AY288" s="239" t="s">
        <v>137</v>
      </c>
    </row>
    <row r="289" spans="1:65" s="2" customFormat="1" ht="16.5" customHeight="1">
      <c r="A289" s="35"/>
      <c r="B289" s="36"/>
      <c r="C289" s="204" t="s">
        <v>415</v>
      </c>
      <c r="D289" s="204" t="s">
        <v>139</v>
      </c>
      <c r="E289" s="205" t="s">
        <v>688</v>
      </c>
      <c r="F289" s="206" t="s">
        <v>689</v>
      </c>
      <c r="G289" s="207" t="s">
        <v>142</v>
      </c>
      <c r="H289" s="208">
        <v>403.15</v>
      </c>
      <c r="I289" s="209"/>
      <c r="J289" s="210">
        <f>ROUND(I289*H289,2)</f>
        <v>0</v>
      </c>
      <c r="K289" s="206" t="s">
        <v>143</v>
      </c>
      <c r="L289" s="40"/>
      <c r="M289" s="211" t="s">
        <v>1</v>
      </c>
      <c r="N289" s="212" t="s">
        <v>44</v>
      </c>
      <c r="O289" s="72"/>
      <c r="P289" s="213">
        <f>O289*H289</f>
        <v>0</v>
      </c>
      <c r="Q289" s="213">
        <v>1.2999999999999999E-4</v>
      </c>
      <c r="R289" s="213">
        <f>Q289*H289</f>
        <v>5.2409499999999991E-2</v>
      </c>
      <c r="S289" s="213">
        <v>0</v>
      </c>
      <c r="T289" s="214">
        <f>S289*H289</f>
        <v>0</v>
      </c>
      <c r="U289" s="35"/>
      <c r="V289" s="35"/>
      <c r="W289" s="35"/>
      <c r="X289" s="35"/>
      <c r="Y289" s="35"/>
      <c r="Z289" s="35"/>
      <c r="AA289" s="35"/>
      <c r="AB289" s="35"/>
      <c r="AC289" s="35"/>
      <c r="AD289" s="35"/>
      <c r="AE289" s="35"/>
      <c r="AR289" s="215" t="s">
        <v>144</v>
      </c>
      <c r="AT289" s="215" t="s">
        <v>139</v>
      </c>
      <c r="AU289" s="215" t="s">
        <v>89</v>
      </c>
      <c r="AY289" s="18" t="s">
        <v>137</v>
      </c>
      <c r="BE289" s="216">
        <f>IF(N289="základní",J289,0)</f>
        <v>0</v>
      </c>
      <c r="BF289" s="216">
        <f>IF(N289="snížená",J289,0)</f>
        <v>0</v>
      </c>
      <c r="BG289" s="216">
        <f>IF(N289="zákl. přenesená",J289,0)</f>
        <v>0</v>
      </c>
      <c r="BH289" s="216">
        <f>IF(N289="sníž. přenesená",J289,0)</f>
        <v>0</v>
      </c>
      <c r="BI289" s="216">
        <f>IF(N289="nulová",J289,0)</f>
        <v>0</v>
      </c>
      <c r="BJ289" s="18" t="s">
        <v>87</v>
      </c>
      <c r="BK289" s="216">
        <f>ROUND(I289*H289,2)</f>
        <v>0</v>
      </c>
      <c r="BL289" s="18" t="s">
        <v>144</v>
      </c>
      <c r="BM289" s="215" t="s">
        <v>418</v>
      </c>
    </row>
    <row r="290" spans="1:65" s="12" customFormat="1" ht="22.9" customHeight="1">
      <c r="B290" s="188"/>
      <c r="C290" s="189"/>
      <c r="D290" s="190" t="s">
        <v>78</v>
      </c>
      <c r="E290" s="202" t="s">
        <v>511</v>
      </c>
      <c r="F290" s="202" t="s">
        <v>512</v>
      </c>
      <c r="G290" s="189"/>
      <c r="H290" s="189"/>
      <c r="I290" s="192"/>
      <c r="J290" s="203">
        <f>BK290</f>
        <v>0</v>
      </c>
      <c r="K290" s="189"/>
      <c r="L290" s="194"/>
      <c r="M290" s="195"/>
      <c r="N290" s="196"/>
      <c r="O290" s="196"/>
      <c r="P290" s="197">
        <f>P291</f>
        <v>0</v>
      </c>
      <c r="Q290" s="196"/>
      <c r="R290" s="197">
        <f>R291</f>
        <v>0</v>
      </c>
      <c r="S290" s="196"/>
      <c r="T290" s="198">
        <f>T291</f>
        <v>0</v>
      </c>
      <c r="AR290" s="199" t="s">
        <v>87</v>
      </c>
      <c r="AT290" s="200" t="s">
        <v>78</v>
      </c>
      <c r="AU290" s="200" t="s">
        <v>87</v>
      </c>
      <c r="AY290" s="199" t="s">
        <v>137</v>
      </c>
      <c r="BK290" s="201">
        <f>BK291</f>
        <v>0</v>
      </c>
    </row>
    <row r="291" spans="1:65" s="2" customFormat="1" ht="24" customHeight="1">
      <c r="A291" s="35"/>
      <c r="B291" s="36"/>
      <c r="C291" s="204" t="s">
        <v>296</v>
      </c>
      <c r="D291" s="204" t="s">
        <v>139</v>
      </c>
      <c r="E291" s="205" t="s">
        <v>690</v>
      </c>
      <c r="F291" s="206" t="s">
        <v>691</v>
      </c>
      <c r="G291" s="207" t="s">
        <v>223</v>
      </c>
      <c r="H291" s="208">
        <v>2424.5659999999998</v>
      </c>
      <c r="I291" s="209"/>
      <c r="J291" s="210">
        <f>ROUND(I291*H291,2)</f>
        <v>0</v>
      </c>
      <c r="K291" s="206" t="s">
        <v>143</v>
      </c>
      <c r="L291" s="40"/>
      <c r="M291" s="211" t="s">
        <v>1</v>
      </c>
      <c r="N291" s="212" t="s">
        <v>44</v>
      </c>
      <c r="O291" s="72"/>
      <c r="P291" s="213">
        <f>O291*H291</f>
        <v>0</v>
      </c>
      <c r="Q291" s="213">
        <v>0</v>
      </c>
      <c r="R291" s="213">
        <f>Q291*H291</f>
        <v>0</v>
      </c>
      <c r="S291" s="213">
        <v>0</v>
      </c>
      <c r="T291" s="214">
        <f>S291*H291</f>
        <v>0</v>
      </c>
      <c r="U291" s="35"/>
      <c r="V291" s="35"/>
      <c r="W291" s="35"/>
      <c r="X291" s="35"/>
      <c r="Y291" s="35"/>
      <c r="Z291" s="35"/>
      <c r="AA291" s="35"/>
      <c r="AB291" s="35"/>
      <c r="AC291" s="35"/>
      <c r="AD291" s="35"/>
      <c r="AE291" s="35"/>
      <c r="AR291" s="215" t="s">
        <v>144</v>
      </c>
      <c r="AT291" s="215" t="s">
        <v>139</v>
      </c>
      <c r="AU291" s="215" t="s">
        <v>89</v>
      </c>
      <c r="AY291" s="18" t="s">
        <v>137</v>
      </c>
      <c r="BE291" s="216">
        <f>IF(N291="základní",J291,0)</f>
        <v>0</v>
      </c>
      <c r="BF291" s="216">
        <f>IF(N291="snížená",J291,0)</f>
        <v>0</v>
      </c>
      <c r="BG291" s="216">
        <f>IF(N291="zákl. přenesená",J291,0)</f>
        <v>0</v>
      </c>
      <c r="BH291" s="216">
        <f>IF(N291="sníž. přenesená",J291,0)</f>
        <v>0</v>
      </c>
      <c r="BI291" s="216">
        <f>IF(N291="nulová",J291,0)</f>
        <v>0</v>
      </c>
      <c r="BJ291" s="18" t="s">
        <v>87</v>
      </c>
      <c r="BK291" s="216">
        <f>ROUND(I291*H291,2)</f>
        <v>0</v>
      </c>
      <c r="BL291" s="18" t="s">
        <v>144</v>
      </c>
      <c r="BM291" s="215" t="s">
        <v>421</v>
      </c>
    </row>
    <row r="292" spans="1:65" s="12" customFormat="1" ht="25.9" customHeight="1">
      <c r="B292" s="188"/>
      <c r="C292" s="189"/>
      <c r="D292" s="190" t="s">
        <v>78</v>
      </c>
      <c r="E292" s="191" t="s">
        <v>102</v>
      </c>
      <c r="F292" s="191" t="s">
        <v>103</v>
      </c>
      <c r="G292" s="189"/>
      <c r="H292" s="189"/>
      <c r="I292" s="192"/>
      <c r="J292" s="193">
        <f>BK292</f>
        <v>0</v>
      </c>
      <c r="K292" s="189"/>
      <c r="L292" s="194"/>
      <c r="M292" s="195"/>
      <c r="N292" s="196"/>
      <c r="O292" s="196"/>
      <c r="P292" s="197">
        <f>SUM(P293:P301)</f>
        <v>0</v>
      </c>
      <c r="Q292" s="196"/>
      <c r="R292" s="197">
        <f>SUM(R293:R301)</f>
        <v>0</v>
      </c>
      <c r="S292" s="196"/>
      <c r="T292" s="198">
        <f>SUM(T293:T301)</f>
        <v>0</v>
      </c>
      <c r="AR292" s="199" t="s">
        <v>160</v>
      </c>
      <c r="AT292" s="200" t="s">
        <v>78</v>
      </c>
      <c r="AU292" s="200" t="s">
        <v>79</v>
      </c>
      <c r="AY292" s="199" t="s">
        <v>137</v>
      </c>
      <c r="BK292" s="201">
        <f>SUM(BK293:BK301)</f>
        <v>0</v>
      </c>
    </row>
    <row r="293" spans="1:65" s="2" customFormat="1" ht="16.5" customHeight="1">
      <c r="A293" s="35"/>
      <c r="B293" s="36"/>
      <c r="C293" s="204" t="s">
        <v>422</v>
      </c>
      <c r="D293" s="204" t="s">
        <v>139</v>
      </c>
      <c r="E293" s="205" t="s">
        <v>517</v>
      </c>
      <c r="F293" s="206" t="s">
        <v>518</v>
      </c>
      <c r="G293" s="207" t="s">
        <v>519</v>
      </c>
      <c r="H293" s="208">
        <v>1</v>
      </c>
      <c r="I293" s="209"/>
      <c r="J293" s="210">
        <f t="shared" ref="J293:J301" si="10">ROUND(I293*H293,2)</f>
        <v>0</v>
      </c>
      <c r="K293" s="206" t="s">
        <v>1</v>
      </c>
      <c r="L293" s="40"/>
      <c r="M293" s="211" t="s">
        <v>1</v>
      </c>
      <c r="N293" s="212" t="s">
        <v>44</v>
      </c>
      <c r="O293" s="72"/>
      <c r="P293" s="213">
        <f t="shared" ref="P293:P301" si="11">O293*H293</f>
        <v>0</v>
      </c>
      <c r="Q293" s="213">
        <v>0</v>
      </c>
      <c r="R293" s="213">
        <f t="shared" ref="R293:R301" si="12">Q293*H293</f>
        <v>0</v>
      </c>
      <c r="S293" s="213">
        <v>0</v>
      </c>
      <c r="T293" s="214">
        <f t="shared" ref="T293:T301" si="13">S293*H293</f>
        <v>0</v>
      </c>
      <c r="U293" s="35"/>
      <c r="V293" s="35"/>
      <c r="W293" s="35"/>
      <c r="X293" s="35"/>
      <c r="Y293" s="35"/>
      <c r="Z293" s="35"/>
      <c r="AA293" s="35"/>
      <c r="AB293" s="35"/>
      <c r="AC293" s="35"/>
      <c r="AD293" s="35"/>
      <c r="AE293" s="35"/>
      <c r="AR293" s="215" t="s">
        <v>144</v>
      </c>
      <c r="AT293" s="215" t="s">
        <v>139</v>
      </c>
      <c r="AU293" s="215" t="s">
        <v>87</v>
      </c>
      <c r="AY293" s="18" t="s">
        <v>137</v>
      </c>
      <c r="BE293" s="216">
        <f t="shared" ref="BE293:BE301" si="14">IF(N293="základní",J293,0)</f>
        <v>0</v>
      </c>
      <c r="BF293" s="216">
        <f t="shared" ref="BF293:BF301" si="15">IF(N293="snížená",J293,0)</f>
        <v>0</v>
      </c>
      <c r="BG293" s="216">
        <f t="shared" ref="BG293:BG301" si="16">IF(N293="zákl. přenesená",J293,0)</f>
        <v>0</v>
      </c>
      <c r="BH293" s="216">
        <f t="shared" ref="BH293:BH301" si="17">IF(N293="sníž. přenesená",J293,0)</f>
        <v>0</v>
      </c>
      <c r="BI293" s="216">
        <f t="shared" ref="BI293:BI301" si="18">IF(N293="nulová",J293,0)</f>
        <v>0</v>
      </c>
      <c r="BJ293" s="18" t="s">
        <v>87</v>
      </c>
      <c r="BK293" s="216">
        <f t="shared" ref="BK293:BK301" si="19">ROUND(I293*H293,2)</f>
        <v>0</v>
      </c>
      <c r="BL293" s="18" t="s">
        <v>144</v>
      </c>
      <c r="BM293" s="215" t="s">
        <v>425</v>
      </c>
    </row>
    <row r="294" spans="1:65" s="2" customFormat="1" ht="24" customHeight="1">
      <c r="A294" s="35"/>
      <c r="B294" s="36"/>
      <c r="C294" s="204" t="s">
        <v>299</v>
      </c>
      <c r="D294" s="204" t="s">
        <v>139</v>
      </c>
      <c r="E294" s="205" t="s">
        <v>522</v>
      </c>
      <c r="F294" s="206" t="s">
        <v>523</v>
      </c>
      <c r="G294" s="207" t="s">
        <v>519</v>
      </c>
      <c r="H294" s="208">
        <v>1</v>
      </c>
      <c r="I294" s="209"/>
      <c r="J294" s="210">
        <f t="shared" si="10"/>
        <v>0</v>
      </c>
      <c r="K294" s="206" t="s">
        <v>1</v>
      </c>
      <c r="L294" s="40"/>
      <c r="M294" s="211" t="s">
        <v>1</v>
      </c>
      <c r="N294" s="212" t="s">
        <v>44</v>
      </c>
      <c r="O294" s="72"/>
      <c r="P294" s="213">
        <f t="shared" si="11"/>
        <v>0</v>
      </c>
      <c r="Q294" s="213">
        <v>0</v>
      </c>
      <c r="R294" s="213">
        <f t="shared" si="12"/>
        <v>0</v>
      </c>
      <c r="S294" s="213">
        <v>0</v>
      </c>
      <c r="T294" s="214">
        <f t="shared" si="13"/>
        <v>0</v>
      </c>
      <c r="U294" s="35"/>
      <c r="V294" s="35"/>
      <c r="W294" s="35"/>
      <c r="X294" s="35"/>
      <c r="Y294" s="35"/>
      <c r="Z294" s="35"/>
      <c r="AA294" s="35"/>
      <c r="AB294" s="35"/>
      <c r="AC294" s="35"/>
      <c r="AD294" s="35"/>
      <c r="AE294" s="35"/>
      <c r="AR294" s="215" t="s">
        <v>144</v>
      </c>
      <c r="AT294" s="215" t="s">
        <v>139</v>
      </c>
      <c r="AU294" s="215" t="s">
        <v>87</v>
      </c>
      <c r="AY294" s="18" t="s">
        <v>137</v>
      </c>
      <c r="BE294" s="216">
        <f t="shared" si="14"/>
        <v>0</v>
      </c>
      <c r="BF294" s="216">
        <f t="shared" si="15"/>
        <v>0</v>
      </c>
      <c r="BG294" s="216">
        <f t="shared" si="16"/>
        <v>0</v>
      </c>
      <c r="BH294" s="216">
        <f t="shared" si="17"/>
        <v>0</v>
      </c>
      <c r="BI294" s="216">
        <f t="shared" si="18"/>
        <v>0</v>
      </c>
      <c r="BJ294" s="18" t="s">
        <v>87</v>
      </c>
      <c r="BK294" s="216">
        <f t="shared" si="19"/>
        <v>0</v>
      </c>
      <c r="BL294" s="18" t="s">
        <v>144</v>
      </c>
      <c r="BM294" s="215" t="s">
        <v>428</v>
      </c>
    </row>
    <row r="295" spans="1:65" s="2" customFormat="1" ht="16.5" customHeight="1">
      <c r="A295" s="35"/>
      <c r="B295" s="36"/>
      <c r="C295" s="204" t="s">
        <v>429</v>
      </c>
      <c r="D295" s="204" t="s">
        <v>139</v>
      </c>
      <c r="E295" s="205" t="s">
        <v>525</v>
      </c>
      <c r="F295" s="206" t="s">
        <v>526</v>
      </c>
      <c r="G295" s="207" t="s">
        <v>519</v>
      </c>
      <c r="H295" s="208">
        <v>1</v>
      </c>
      <c r="I295" s="209"/>
      <c r="J295" s="210">
        <f t="shared" si="10"/>
        <v>0</v>
      </c>
      <c r="K295" s="206" t="s">
        <v>1</v>
      </c>
      <c r="L295" s="40"/>
      <c r="M295" s="211" t="s">
        <v>1</v>
      </c>
      <c r="N295" s="212" t="s">
        <v>44</v>
      </c>
      <c r="O295" s="72"/>
      <c r="P295" s="213">
        <f t="shared" si="11"/>
        <v>0</v>
      </c>
      <c r="Q295" s="213">
        <v>0</v>
      </c>
      <c r="R295" s="213">
        <f t="shared" si="12"/>
        <v>0</v>
      </c>
      <c r="S295" s="213">
        <v>0</v>
      </c>
      <c r="T295" s="214">
        <f t="shared" si="13"/>
        <v>0</v>
      </c>
      <c r="U295" s="35"/>
      <c r="V295" s="35"/>
      <c r="W295" s="35"/>
      <c r="X295" s="35"/>
      <c r="Y295" s="35"/>
      <c r="Z295" s="35"/>
      <c r="AA295" s="35"/>
      <c r="AB295" s="35"/>
      <c r="AC295" s="35"/>
      <c r="AD295" s="35"/>
      <c r="AE295" s="35"/>
      <c r="AR295" s="215" t="s">
        <v>144</v>
      </c>
      <c r="AT295" s="215" t="s">
        <v>139</v>
      </c>
      <c r="AU295" s="215" t="s">
        <v>87</v>
      </c>
      <c r="AY295" s="18" t="s">
        <v>137</v>
      </c>
      <c r="BE295" s="216">
        <f t="shared" si="14"/>
        <v>0</v>
      </c>
      <c r="BF295" s="216">
        <f t="shared" si="15"/>
        <v>0</v>
      </c>
      <c r="BG295" s="216">
        <f t="shared" si="16"/>
        <v>0</v>
      </c>
      <c r="BH295" s="216">
        <f t="shared" si="17"/>
        <v>0</v>
      </c>
      <c r="BI295" s="216">
        <f t="shared" si="18"/>
        <v>0</v>
      </c>
      <c r="BJ295" s="18" t="s">
        <v>87</v>
      </c>
      <c r="BK295" s="216">
        <f t="shared" si="19"/>
        <v>0</v>
      </c>
      <c r="BL295" s="18" t="s">
        <v>144</v>
      </c>
      <c r="BM295" s="215" t="s">
        <v>432</v>
      </c>
    </row>
    <row r="296" spans="1:65" s="2" customFormat="1" ht="16.5" customHeight="1">
      <c r="A296" s="35"/>
      <c r="B296" s="36"/>
      <c r="C296" s="204" t="s">
        <v>303</v>
      </c>
      <c r="D296" s="204" t="s">
        <v>139</v>
      </c>
      <c r="E296" s="205" t="s">
        <v>529</v>
      </c>
      <c r="F296" s="206" t="s">
        <v>530</v>
      </c>
      <c r="G296" s="207" t="s">
        <v>519</v>
      </c>
      <c r="H296" s="208">
        <v>1</v>
      </c>
      <c r="I296" s="209"/>
      <c r="J296" s="210">
        <f t="shared" si="10"/>
        <v>0</v>
      </c>
      <c r="K296" s="206" t="s">
        <v>1</v>
      </c>
      <c r="L296" s="40"/>
      <c r="M296" s="211" t="s">
        <v>1</v>
      </c>
      <c r="N296" s="212" t="s">
        <v>44</v>
      </c>
      <c r="O296" s="72"/>
      <c r="P296" s="213">
        <f t="shared" si="11"/>
        <v>0</v>
      </c>
      <c r="Q296" s="213">
        <v>0</v>
      </c>
      <c r="R296" s="213">
        <f t="shared" si="12"/>
        <v>0</v>
      </c>
      <c r="S296" s="213">
        <v>0</v>
      </c>
      <c r="T296" s="214">
        <f t="shared" si="13"/>
        <v>0</v>
      </c>
      <c r="U296" s="35"/>
      <c r="V296" s="35"/>
      <c r="W296" s="35"/>
      <c r="X296" s="35"/>
      <c r="Y296" s="35"/>
      <c r="Z296" s="35"/>
      <c r="AA296" s="35"/>
      <c r="AB296" s="35"/>
      <c r="AC296" s="35"/>
      <c r="AD296" s="35"/>
      <c r="AE296" s="35"/>
      <c r="AR296" s="215" t="s">
        <v>144</v>
      </c>
      <c r="AT296" s="215" t="s">
        <v>139</v>
      </c>
      <c r="AU296" s="215" t="s">
        <v>87</v>
      </c>
      <c r="AY296" s="18" t="s">
        <v>137</v>
      </c>
      <c r="BE296" s="216">
        <f t="shared" si="14"/>
        <v>0</v>
      </c>
      <c r="BF296" s="216">
        <f t="shared" si="15"/>
        <v>0</v>
      </c>
      <c r="BG296" s="216">
        <f t="shared" si="16"/>
        <v>0</v>
      </c>
      <c r="BH296" s="216">
        <f t="shared" si="17"/>
        <v>0</v>
      </c>
      <c r="BI296" s="216">
        <f t="shared" si="18"/>
        <v>0</v>
      </c>
      <c r="BJ296" s="18" t="s">
        <v>87</v>
      </c>
      <c r="BK296" s="216">
        <f t="shared" si="19"/>
        <v>0</v>
      </c>
      <c r="BL296" s="18" t="s">
        <v>144</v>
      </c>
      <c r="BM296" s="215" t="s">
        <v>435</v>
      </c>
    </row>
    <row r="297" spans="1:65" s="2" customFormat="1" ht="16.5" customHeight="1">
      <c r="A297" s="35"/>
      <c r="B297" s="36"/>
      <c r="C297" s="204" t="s">
        <v>436</v>
      </c>
      <c r="D297" s="204" t="s">
        <v>139</v>
      </c>
      <c r="E297" s="205" t="s">
        <v>532</v>
      </c>
      <c r="F297" s="206" t="s">
        <v>533</v>
      </c>
      <c r="G297" s="207" t="s">
        <v>519</v>
      </c>
      <c r="H297" s="208">
        <v>1</v>
      </c>
      <c r="I297" s="209"/>
      <c r="J297" s="210">
        <f t="shared" si="10"/>
        <v>0</v>
      </c>
      <c r="K297" s="206" t="s">
        <v>1</v>
      </c>
      <c r="L297" s="40"/>
      <c r="M297" s="211" t="s">
        <v>1</v>
      </c>
      <c r="N297" s="212" t="s">
        <v>44</v>
      </c>
      <c r="O297" s="72"/>
      <c r="P297" s="213">
        <f t="shared" si="11"/>
        <v>0</v>
      </c>
      <c r="Q297" s="213">
        <v>0</v>
      </c>
      <c r="R297" s="213">
        <f t="shared" si="12"/>
        <v>0</v>
      </c>
      <c r="S297" s="213">
        <v>0</v>
      </c>
      <c r="T297" s="214">
        <f t="shared" si="13"/>
        <v>0</v>
      </c>
      <c r="U297" s="35"/>
      <c r="V297" s="35"/>
      <c r="W297" s="35"/>
      <c r="X297" s="35"/>
      <c r="Y297" s="35"/>
      <c r="Z297" s="35"/>
      <c r="AA297" s="35"/>
      <c r="AB297" s="35"/>
      <c r="AC297" s="35"/>
      <c r="AD297" s="35"/>
      <c r="AE297" s="35"/>
      <c r="AR297" s="215" t="s">
        <v>144</v>
      </c>
      <c r="AT297" s="215" t="s">
        <v>139</v>
      </c>
      <c r="AU297" s="215" t="s">
        <v>87</v>
      </c>
      <c r="AY297" s="18" t="s">
        <v>137</v>
      </c>
      <c r="BE297" s="216">
        <f t="shared" si="14"/>
        <v>0</v>
      </c>
      <c r="BF297" s="216">
        <f t="shared" si="15"/>
        <v>0</v>
      </c>
      <c r="BG297" s="216">
        <f t="shared" si="16"/>
        <v>0</v>
      </c>
      <c r="BH297" s="216">
        <f t="shared" si="17"/>
        <v>0</v>
      </c>
      <c r="BI297" s="216">
        <f t="shared" si="18"/>
        <v>0</v>
      </c>
      <c r="BJ297" s="18" t="s">
        <v>87</v>
      </c>
      <c r="BK297" s="216">
        <f t="shared" si="19"/>
        <v>0</v>
      </c>
      <c r="BL297" s="18" t="s">
        <v>144</v>
      </c>
      <c r="BM297" s="215" t="s">
        <v>439</v>
      </c>
    </row>
    <row r="298" spans="1:65" s="2" customFormat="1" ht="16.5" customHeight="1">
      <c r="A298" s="35"/>
      <c r="B298" s="36"/>
      <c r="C298" s="204" t="s">
        <v>306</v>
      </c>
      <c r="D298" s="204" t="s">
        <v>139</v>
      </c>
      <c r="E298" s="205" t="s">
        <v>536</v>
      </c>
      <c r="F298" s="206" t="s">
        <v>537</v>
      </c>
      <c r="G298" s="207" t="s">
        <v>519</v>
      </c>
      <c r="H298" s="208">
        <v>1</v>
      </c>
      <c r="I298" s="209"/>
      <c r="J298" s="210">
        <f t="shared" si="10"/>
        <v>0</v>
      </c>
      <c r="K298" s="206" t="s">
        <v>1</v>
      </c>
      <c r="L298" s="40"/>
      <c r="M298" s="211" t="s">
        <v>1</v>
      </c>
      <c r="N298" s="212" t="s">
        <v>44</v>
      </c>
      <c r="O298" s="72"/>
      <c r="P298" s="213">
        <f t="shared" si="11"/>
        <v>0</v>
      </c>
      <c r="Q298" s="213">
        <v>0</v>
      </c>
      <c r="R298" s="213">
        <f t="shared" si="12"/>
        <v>0</v>
      </c>
      <c r="S298" s="213">
        <v>0</v>
      </c>
      <c r="T298" s="214">
        <f t="shared" si="13"/>
        <v>0</v>
      </c>
      <c r="U298" s="35"/>
      <c r="V298" s="35"/>
      <c r="W298" s="35"/>
      <c r="X298" s="35"/>
      <c r="Y298" s="35"/>
      <c r="Z298" s="35"/>
      <c r="AA298" s="35"/>
      <c r="AB298" s="35"/>
      <c r="AC298" s="35"/>
      <c r="AD298" s="35"/>
      <c r="AE298" s="35"/>
      <c r="AR298" s="215" t="s">
        <v>144</v>
      </c>
      <c r="AT298" s="215" t="s">
        <v>139</v>
      </c>
      <c r="AU298" s="215" t="s">
        <v>87</v>
      </c>
      <c r="AY298" s="18" t="s">
        <v>137</v>
      </c>
      <c r="BE298" s="216">
        <f t="shared" si="14"/>
        <v>0</v>
      </c>
      <c r="BF298" s="216">
        <f t="shared" si="15"/>
        <v>0</v>
      </c>
      <c r="BG298" s="216">
        <f t="shared" si="16"/>
        <v>0</v>
      </c>
      <c r="BH298" s="216">
        <f t="shared" si="17"/>
        <v>0</v>
      </c>
      <c r="BI298" s="216">
        <f t="shared" si="18"/>
        <v>0</v>
      </c>
      <c r="BJ298" s="18" t="s">
        <v>87</v>
      </c>
      <c r="BK298" s="216">
        <f t="shared" si="19"/>
        <v>0</v>
      </c>
      <c r="BL298" s="18" t="s">
        <v>144</v>
      </c>
      <c r="BM298" s="215" t="s">
        <v>442</v>
      </c>
    </row>
    <row r="299" spans="1:65" s="2" customFormat="1" ht="16.5" customHeight="1">
      <c r="A299" s="35"/>
      <c r="B299" s="36"/>
      <c r="C299" s="204" t="s">
        <v>443</v>
      </c>
      <c r="D299" s="204" t="s">
        <v>139</v>
      </c>
      <c r="E299" s="205" t="s">
        <v>539</v>
      </c>
      <c r="F299" s="206" t="s">
        <v>540</v>
      </c>
      <c r="G299" s="207" t="s">
        <v>519</v>
      </c>
      <c r="H299" s="208">
        <v>1</v>
      </c>
      <c r="I299" s="209"/>
      <c r="J299" s="210">
        <f t="shared" si="10"/>
        <v>0</v>
      </c>
      <c r="K299" s="206" t="s">
        <v>1</v>
      </c>
      <c r="L299" s="40"/>
      <c r="M299" s="211" t="s">
        <v>1</v>
      </c>
      <c r="N299" s="212" t="s">
        <v>44</v>
      </c>
      <c r="O299" s="72"/>
      <c r="P299" s="213">
        <f t="shared" si="11"/>
        <v>0</v>
      </c>
      <c r="Q299" s="213">
        <v>0</v>
      </c>
      <c r="R299" s="213">
        <f t="shared" si="12"/>
        <v>0</v>
      </c>
      <c r="S299" s="213">
        <v>0</v>
      </c>
      <c r="T299" s="214">
        <f t="shared" si="13"/>
        <v>0</v>
      </c>
      <c r="U299" s="35"/>
      <c r="V299" s="35"/>
      <c r="W299" s="35"/>
      <c r="X299" s="35"/>
      <c r="Y299" s="35"/>
      <c r="Z299" s="35"/>
      <c r="AA299" s="35"/>
      <c r="AB299" s="35"/>
      <c r="AC299" s="35"/>
      <c r="AD299" s="35"/>
      <c r="AE299" s="35"/>
      <c r="AR299" s="215" t="s">
        <v>144</v>
      </c>
      <c r="AT299" s="215" t="s">
        <v>139</v>
      </c>
      <c r="AU299" s="215" t="s">
        <v>87</v>
      </c>
      <c r="AY299" s="18" t="s">
        <v>137</v>
      </c>
      <c r="BE299" s="216">
        <f t="shared" si="14"/>
        <v>0</v>
      </c>
      <c r="BF299" s="216">
        <f t="shared" si="15"/>
        <v>0</v>
      </c>
      <c r="BG299" s="216">
        <f t="shared" si="16"/>
        <v>0</v>
      </c>
      <c r="BH299" s="216">
        <f t="shared" si="17"/>
        <v>0</v>
      </c>
      <c r="BI299" s="216">
        <f t="shared" si="18"/>
        <v>0</v>
      </c>
      <c r="BJ299" s="18" t="s">
        <v>87</v>
      </c>
      <c r="BK299" s="216">
        <f t="shared" si="19"/>
        <v>0</v>
      </c>
      <c r="BL299" s="18" t="s">
        <v>144</v>
      </c>
      <c r="BM299" s="215" t="s">
        <v>446</v>
      </c>
    </row>
    <row r="300" spans="1:65" s="2" customFormat="1" ht="16.5" customHeight="1">
      <c r="A300" s="35"/>
      <c r="B300" s="36"/>
      <c r="C300" s="204" t="s">
        <v>310</v>
      </c>
      <c r="D300" s="204" t="s">
        <v>139</v>
      </c>
      <c r="E300" s="205" t="s">
        <v>543</v>
      </c>
      <c r="F300" s="206" t="s">
        <v>544</v>
      </c>
      <c r="G300" s="207" t="s">
        <v>519</v>
      </c>
      <c r="H300" s="208">
        <v>1</v>
      </c>
      <c r="I300" s="209"/>
      <c r="J300" s="210">
        <f t="shared" si="10"/>
        <v>0</v>
      </c>
      <c r="K300" s="206" t="s">
        <v>1</v>
      </c>
      <c r="L300" s="40"/>
      <c r="M300" s="211" t="s">
        <v>1</v>
      </c>
      <c r="N300" s="212" t="s">
        <v>44</v>
      </c>
      <c r="O300" s="72"/>
      <c r="P300" s="213">
        <f t="shared" si="11"/>
        <v>0</v>
      </c>
      <c r="Q300" s="213">
        <v>0</v>
      </c>
      <c r="R300" s="213">
        <f t="shared" si="12"/>
        <v>0</v>
      </c>
      <c r="S300" s="213">
        <v>0</v>
      </c>
      <c r="T300" s="214">
        <f t="shared" si="13"/>
        <v>0</v>
      </c>
      <c r="U300" s="35"/>
      <c r="V300" s="35"/>
      <c r="W300" s="35"/>
      <c r="X300" s="35"/>
      <c r="Y300" s="35"/>
      <c r="Z300" s="35"/>
      <c r="AA300" s="35"/>
      <c r="AB300" s="35"/>
      <c r="AC300" s="35"/>
      <c r="AD300" s="35"/>
      <c r="AE300" s="35"/>
      <c r="AR300" s="215" t="s">
        <v>144</v>
      </c>
      <c r="AT300" s="215" t="s">
        <v>139</v>
      </c>
      <c r="AU300" s="215" t="s">
        <v>87</v>
      </c>
      <c r="AY300" s="18" t="s">
        <v>137</v>
      </c>
      <c r="BE300" s="216">
        <f t="shared" si="14"/>
        <v>0</v>
      </c>
      <c r="BF300" s="216">
        <f t="shared" si="15"/>
        <v>0</v>
      </c>
      <c r="BG300" s="216">
        <f t="shared" si="16"/>
        <v>0</v>
      </c>
      <c r="BH300" s="216">
        <f t="shared" si="17"/>
        <v>0</v>
      </c>
      <c r="BI300" s="216">
        <f t="shared" si="18"/>
        <v>0</v>
      </c>
      <c r="BJ300" s="18" t="s">
        <v>87</v>
      </c>
      <c r="BK300" s="216">
        <f t="shared" si="19"/>
        <v>0</v>
      </c>
      <c r="BL300" s="18" t="s">
        <v>144</v>
      </c>
      <c r="BM300" s="215" t="s">
        <v>449</v>
      </c>
    </row>
    <row r="301" spans="1:65" s="2" customFormat="1" ht="16.5" customHeight="1">
      <c r="A301" s="35"/>
      <c r="B301" s="36"/>
      <c r="C301" s="204" t="s">
        <v>450</v>
      </c>
      <c r="D301" s="204" t="s">
        <v>139</v>
      </c>
      <c r="E301" s="205" t="s">
        <v>546</v>
      </c>
      <c r="F301" s="206" t="s">
        <v>547</v>
      </c>
      <c r="G301" s="207" t="s">
        <v>519</v>
      </c>
      <c r="H301" s="208">
        <v>1</v>
      </c>
      <c r="I301" s="209"/>
      <c r="J301" s="210">
        <f t="shared" si="10"/>
        <v>0</v>
      </c>
      <c r="K301" s="206" t="s">
        <v>1</v>
      </c>
      <c r="L301" s="40"/>
      <c r="M301" s="260" t="s">
        <v>1</v>
      </c>
      <c r="N301" s="261" t="s">
        <v>44</v>
      </c>
      <c r="O301" s="262"/>
      <c r="P301" s="263">
        <f t="shared" si="11"/>
        <v>0</v>
      </c>
      <c r="Q301" s="263">
        <v>0</v>
      </c>
      <c r="R301" s="263">
        <f t="shared" si="12"/>
        <v>0</v>
      </c>
      <c r="S301" s="263">
        <v>0</v>
      </c>
      <c r="T301" s="264">
        <f t="shared" si="13"/>
        <v>0</v>
      </c>
      <c r="U301" s="35"/>
      <c r="V301" s="35"/>
      <c r="W301" s="35"/>
      <c r="X301" s="35"/>
      <c r="Y301" s="35"/>
      <c r="Z301" s="35"/>
      <c r="AA301" s="35"/>
      <c r="AB301" s="35"/>
      <c r="AC301" s="35"/>
      <c r="AD301" s="35"/>
      <c r="AE301" s="35"/>
      <c r="AR301" s="215" t="s">
        <v>144</v>
      </c>
      <c r="AT301" s="215" t="s">
        <v>139</v>
      </c>
      <c r="AU301" s="215" t="s">
        <v>87</v>
      </c>
      <c r="AY301" s="18" t="s">
        <v>137</v>
      </c>
      <c r="BE301" s="216">
        <f t="shared" si="14"/>
        <v>0</v>
      </c>
      <c r="BF301" s="216">
        <f t="shared" si="15"/>
        <v>0</v>
      </c>
      <c r="BG301" s="216">
        <f t="shared" si="16"/>
        <v>0</v>
      </c>
      <c r="BH301" s="216">
        <f t="shared" si="17"/>
        <v>0</v>
      </c>
      <c r="BI301" s="216">
        <f t="shared" si="18"/>
        <v>0</v>
      </c>
      <c r="BJ301" s="18" t="s">
        <v>87</v>
      </c>
      <c r="BK301" s="216">
        <f t="shared" si="19"/>
        <v>0</v>
      </c>
      <c r="BL301" s="18" t="s">
        <v>144</v>
      </c>
      <c r="BM301" s="215" t="s">
        <v>453</v>
      </c>
    </row>
    <row r="302" spans="1:65" s="2" customFormat="1" ht="6.95" customHeight="1">
      <c r="A302" s="35"/>
      <c r="B302" s="55"/>
      <c r="C302" s="56"/>
      <c r="D302" s="56"/>
      <c r="E302" s="56"/>
      <c r="F302" s="56"/>
      <c r="G302" s="56"/>
      <c r="H302" s="56"/>
      <c r="I302" s="153"/>
      <c r="J302" s="56"/>
      <c r="K302" s="56"/>
      <c r="L302" s="40"/>
      <c r="M302" s="35"/>
      <c r="O302" s="35"/>
      <c r="P302" s="35"/>
      <c r="Q302" s="35"/>
      <c r="R302" s="35"/>
      <c r="S302" s="35"/>
      <c r="T302" s="35"/>
      <c r="U302" s="35"/>
      <c r="V302" s="35"/>
      <c r="W302" s="35"/>
      <c r="X302" s="35"/>
      <c r="Y302" s="35"/>
      <c r="Z302" s="35"/>
      <c r="AA302" s="35"/>
      <c r="AB302" s="35"/>
      <c r="AC302" s="35"/>
      <c r="AD302" s="35"/>
      <c r="AE302" s="35"/>
    </row>
  </sheetData>
  <sheetProtection algorithmName="SHA-512" hashValue="mt7Xckhc/X0S0omg861sVOICDIl22jDv2gx16K3+xPlvJ2mzrQ70t5jsL8U+/690Gal/bzhQl/ia/epBxGIxhw==" saltValue="L7bQ57ViHIF2mPh6/o4nOObU5pExvk99aS22f+CB1rg/ZaF1hwsjnVcMGQrrUON3wxG3j8hq583ntxcaRWmbxQ==" spinCount="100000" sheet="1" objects="1" scenarios="1" formatColumns="0" formatRows="0" autoFilter="0"/>
  <autoFilter ref="C122:K301" xr:uid="{00000000-0009-0000-0000-000002000000}"/>
  <mergeCells count="9">
    <mergeCell ref="E87:H87"/>
    <mergeCell ref="E113:H113"/>
    <mergeCell ref="E115:H115"/>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0" orientation="portrait"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691"/>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9"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9"/>
      <c r="L2" s="290"/>
      <c r="M2" s="290"/>
      <c r="N2" s="290"/>
      <c r="O2" s="290"/>
      <c r="P2" s="290"/>
      <c r="Q2" s="290"/>
      <c r="R2" s="290"/>
      <c r="S2" s="290"/>
      <c r="T2" s="290"/>
      <c r="U2" s="290"/>
      <c r="V2" s="290"/>
      <c r="AT2" s="18" t="s">
        <v>95</v>
      </c>
    </row>
    <row r="3" spans="1:46" s="1" customFormat="1" ht="6.95" customHeight="1">
      <c r="B3" s="110"/>
      <c r="C3" s="111"/>
      <c r="D3" s="111"/>
      <c r="E3" s="111"/>
      <c r="F3" s="111"/>
      <c r="G3" s="111"/>
      <c r="H3" s="111"/>
      <c r="I3" s="112"/>
      <c r="J3" s="111"/>
      <c r="K3" s="111"/>
      <c r="L3" s="21"/>
      <c r="AT3" s="18" t="s">
        <v>89</v>
      </c>
    </row>
    <row r="4" spans="1:46" s="1" customFormat="1" ht="24.95" customHeight="1">
      <c r="B4" s="21"/>
      <c r="D4" s="113" t="s">
        <v>106</v>
      </c>
      <c r="I4" s="109"/>
      <c r="L4" s="21"/>
      <c r="M4" s="114" t="s">
        <v>10</v>
      </c>
      <c r="AT4" s="18" t="s">
        <v>4</v>
      </c>
    </row>
    <row r="5" spans="1:46" s="1" customFormat="1" ht="6.95" customHeight="1">
      <c r="B5" s="21"/>
      <c r="I5" s="109"/>
      <c r="L5" s="21"/>
    </row>
    <row r="6" spans="1:46" s="1" customFormat="1" ht="12" customHeight="1">
      <c r="B6" s="21"/>
      <c r="D6" s="115" t="s">
        <v>16</v>
      </c>
      <c r="I6" s="109"/>
      <c r="L6" s="21"/>
    </row>
    <row r="7" spans="1:46" s="1" customFormat="1" ht="16.5" customHeight="1">
      <c r="B7" s="21"/>
      <c r="E7" s="320" t="str">
        <f>'Rekapitulace stavby'!K6</f>
        <v>Malešická, 3. etapa, č. akce 1000053, Praha 3</v>
      </c>
      <c r="F7" s="321"/>
      <c r="G7" s="321"/>
      <c r="H7" s="321"/>
      <c r="I7" s="109"/>
      <c r="L7" s="21"/>
    </row>
    <row r="8" spans="1:46" s="2" customFormat="1" ht="12" customHeight="1">
      <c r="A8" s="35"/>
      <c r="B8" s="40"/>
      <c r="C8" s="35"/>
      <c r="D8" s="115" t="s">
        <v>107</v>
      </c>
      <c r="E8" s="35"/>
      <c r="F8" s="35"/>
      <c r="G8" s="35"/>
      <c r="H8" s="35"/>
      <c r="I8" s="116"/>
      <c r="J8" s="35"/>
      <c r="K8" s="35"/>
      <c r="L8" s="52"/>
      <c r="S8" s="35"/>
      <c r="T8" s="35"/>
      <c r="U8" s="35"/>
      <c r="V8" s="35"/>
      <c r="W8" s="35"/>
      <c r="X8" s="35"/>
      <c r="Y8" s="35"/>
      <c r="Z8" s="35"/>
      <c r="AA8" s="35"/>
      <c r="AB8" s="35"/>
      <c r="AC8" s="35"/>
      <c r="AD8" s="35"/>
      <c r="AE8" s="35"/>
    </row>
    <row r="9" spans="1:46" s="2" customFormat="1" ht="16.5" customHeight="1">
      <c r="A9" s="35"/>
      <c r="B9" s="40"/>
      <c r="C9" s="35"/>
      <c r="D9" s="35"/>
      <c r="E9" s="322" t="s">
        <v>692</v>
      </c>
      <c r="F9" s="323"/>
      <c r="G9" s="323"/>
      <c r="H9" s="323"/>
      <c r="I9" s="116"/>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5" t="s">
        <v>20</v>
      </c>
      <c r="E12" s="35"/>
      <c r="F12" s="117" t="s">
        <v>21</v>
      </c>
      <c r="G12" s="35"/>
      <c r="H12" s="35"/>
      <c r="I12" s="118" t="s">
        <v>22</v>
      </c>
      <c r="J12" s="119" t="str">
        <f>'Rekapitulace stavby'!AN8</f>
        <v>11. 7. 2019</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5" t="s">
        <v>24</v>
      </c>
      <c r="E14" s="35"/>
      <c r="F14" s="35"/>
      <c r="G14" s="35"/>
      <c r="H14" s="35"/>
      <c r="I14" s="118" t="s">
        <v>25</v>
      </c>
      <c r="J14" s="117"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7" t="s">
        <v>26</v>
      </c>
      <c r="F15" s="35"/>
      <c r="G15" s="35"/>
      <c r="H15" s="35"/>
      <c r="I15" s="118" t="s">
        <v>27</v>
      </c>
      <c r="J15" s="117"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28</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4" t="str">
        <f>'Rekapitulace stavby'!E14</f>
        <v>Vyplň údaj</v>
      </c>
      <c r="F18" s="325"/>
      <c r="G18" s="325"/>
      <c r="H18" s="325"/>
      <c r="I18" s="118"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30</v>
      </c>
      <c r="E20" s="35"/>
      <c r="F20" s="35"/>
      <c r="G20" s="35"/>
      <c r="H20" s="35"/>
      <c r="I20" s="118" t="s">
        <v>25</v>
      </c>
      <c r="J20" s="117" t="s">
        <v>31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32</v>
      </c>
      <c r="F21" s="35"/>
      <c r="G21" s="35"/>
      <c r="H21" s="35"/>
      <c r="I21" s="118" t="s">
        <v>27</v>
      </c>
      <c r="J21" s="117" t="s">
        <v>33</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35</v>
      </c>
      <c r="E23" s="35"/>
      <c r="F23" s="35"/>
      <c r="G23" s="35"/>
      <c r="H23" s="35"/>
      <c r="I23" s="118" t="s">
        <v>25</v>
      </c>
      <c r="J23" s="117"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
        <v>36</v>
      </c>
      <c r="F24" s="35"/>
      <c r="G24" s="35"/>
      <c r="H24" s="35"/>
      <c r="I24" s="118" t="s">
        <v>27</v>
      </c>
      <c r="J24" s="117"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6" t="s">
        <v>1</v>
      </c>
      <c r="F27" s="326"/>
      <c r="G27" s="326"/>
      <c r="H27" s="326"/>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116"/>
      <c r="J30" s="127">
        <f>ROUND(J148,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9"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43</v>
      </c>
      <c r="E33" s="115" t="s">
        <v>44</v>
      </c>
      <c r="F33" s="131">
        <f>ROUND((SUM(BE148:BE690)),  2)</f>
        <v>0</v>
      </c>
      <c r="G33" s="35"/>
      <c r="H33" s="35"/>
      <c r="I33" s="132">
        <v>0.21</v>
      </c>
      <c r="J33" s="131">
        <f>ROUND(((SUM(BE148:BE690))*I33),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45</v>
      </c>
      <c r="F34" s="131">
        <f>ROUND((SUM(BF148:BF690)),  2)</f>
        <v>0</v>
      </c>
      <c r="G34" s="35"/>
      <c r="H34" s="35"/>
      <c r="I34" s="132">
        <v>0.15</v>
      </c>
      <c r="J34" s="131">
        <f>ROUND(((SUM(BF148:BF690))*I34),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5" t="s">
        <v>46</v>
      </c>
      <c r="F35" s="131">
        <f>ROUND((SUM(BG148:BG690)),  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5" t="s">
        <v>47</v>
      </c>
      <c r="F36" s="131">
        <f>ROUND((SUM(BH148:BH690)),  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5" t="s">
        <v>48</v>
      </c>
      <c r="F37" s="131">
        <f>ROUND((SUM(BI148:BI690)),  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49</v>
      </c>
      <c r="E39" s="135"/>
      <c r="F39" s="135"/>
      <c r="G39" s="136" t="s">
        <v>50</v>
      </c>
      <c r="H39" s="137" t="s">
        <v>51</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1:31" s="1" customFormat="1" ht="14.45" customHeight="1">
      <c r="B41" s="21"/>
      <c r="I41" s="109"/>
      <c r="L41" s="21"/>
    </row>
    <row r="42" spans="1:31" s="1" customFormat="1" ht="14.45" customHeight="1">
      <c r="B42" s="21"/>
      <c r="I42" s="109"/>
      <c r="L42" s="21"/>
    </row>
    <row r="43" spans="1:31" s="1" customFormat="1" ht="14.45" customHeight="1">
      <c r="B43" s="21"/>
      <c r="I43" s="109"/>
      <c r="L43" s="21"/>
    </row>
    <row r="44" spans="1:31" s="1" customFormat="1" ht="14.45" customHeight="1">
      <c r="B44" s="21"/>
      <c r="I44" s="109"/>
      <c r="L44" s="21"/>
    </row>
    <row r="45" spans="1:31" s="1" customFormat="1" ht="14.45" customHeight="1">
      <c r="B45" s="21"/>
      <c r="I45" s="109"/>
      <c r="L45" s="21"/>
    </row>
    <row r="46" spans="1:31" s="1" customFormat="1" ht="14.45" customHeight="1">
      <c r="B46" s="21"/>
      <c r="I46" s="109"/>
      <c r="L46" s="21"/>
    </row>
    <row r="47" spans="1:31" s="1" customFormat="1" ht="14.45" customHeight="1">
      <c r="B47" s="21"/>
      <c r="I47" s="109"/>
      <c r="L47" s="21"/>
    </row>
    <row r="48" spans="1:31" s="1" customFormat="1" ht="14.45" customHeight="1">
      <c r="B48" s="21"/>
      <c r="I48" s="109"/>
      <c r="L48" s="21"/>
    </row>
    <row r="49" spans="1:31" s="1" customFormat="1" ht="14.45" customHeight="1">
      <c r="B49" s="21"/>
      <c r="I49" s="109"/>
      <c r="L49" s="21"/>
    </row>
    <row r="50" spans="1:31" s="2" customFormat="1" ht="14.45" customHeight="1">
      <c r="B50" s="52"/>
      <c r="D50" s="141" t="s">
        <v>52</v>
      </c>
      <c r="E50" s="142"/>
      <c r="F50" s="142"/>
      <c r="G50" s="141" t="s">
        <v>53</v>
      </c>
      <c r="H50" s="142"/>
      <c r="I50" s="143"/>
      <c r="J50" s="142"/>
      <c r="K50" s="142"/>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4" t="s">
        <v>54</v>
      </c>
      <c r="E61" s="145"/>
      <c r="F61" s="146" t="s">
        <v>55</v>
      </c>
      <c r="G61" s="144" t="s">
        <v>54</v>
      </c>
      <c r="H61" s="145"/>
      <c r="I61" s="147"/>
      <c r="J61" s="148" t="s">
        <v>55</v>
      </c>
      <c r="K61" s="145"/>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41" t="s">
        <v>56</v>
      </c>
      <c r="E65" s="149"/>
      <c r="F65" s="149"/>
      <c r="G65" s="141" t="s">
        <v>57</v>
      </c>
      <c r="H65" s="149"/>
      <c r="I65" s="150"/>
      <c r="J65" s="149"/>
      <c r="K65" s="14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4" t="s">
        <v>54</v>
      </c>
      <c r="E76" s="145"/>
      <c r="F76" s="146" t="s">
        <v>55</v>
      </c>
      <c r="G76" s="144" t="s">
        <v>54</v>
      </c>
      <c r="H76" s="145"/>
      <c r="I76" s="147"/>
      <c r="J76" s="148" t="s">
        <v>55</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47"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47" s="2" customFormat="1" ht="24.95" customHeight="1">
      <c r="A82" s="35"/>
      <c r="B82" s="36"/>
      <c r="C82" s="24" t="s">
        <v>109</v>
      </c>
      <c r="D82" s="37"/>
      <c r="E82" s="37"/>
      <c r="F82" s="37"/>
      <c r="G82" s="37"/>
      <c r="H82" s="37"/>
      <c r="I82" s="116"/>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7" t="str">
        <f>E7</f>
        <v>Malešická, 3. etapa, č. akce 1000053, Praha 3</v>
      </c>
      <c r="F85" s="328"/>
      <c r="G85" s="328"/>
      <c r="H85" s="328"/>
      <c r="I85" s="116"/>
      <c r="J85" s="37"/>
      <c r="K85" s="37"/>
      <c r="L85" s="52"/>
      <c r="S85" s="35"/>
      <c r="T85" s="35"/>
      <c r="U85" s="35"/>
      <c r="V85" s="35"/>
      <c r="W85" s="35"/>
      <c r="X85" s="35"/>
      <c r="Y85" s="35"/>
      <c r="Z85" s="35"/>
      <c r="AA85" s="35"/>
      <c r="AB85" s="35"/>
      <c r="AC85" s="35"/>
      <c r="AD85" s="35"/>
      <c r="AE85" s="35"/>
    </row>
    <row r="86" spans="1:47" s="2" customFormat="1" ht="12" customHeight="1">
      <c r="A86" s="35"/>
      <c r="B86" s="36"/>
      <c r="C86" s="30" t="s">
        <v>107</v>
      </c>
      <c r="D86" s="37"/>
      <c r="E86" s="37"/>
      <c r="F86" s="37"/>
      <c r="G86" s="37"/>
      <c r="H86" s="37"/>
      <c r="I86" s="116"/>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99" t="str">
        <f>E9</f>
        <v>SO.4.105 - Komunikace Malešická a zpevněné plochy</v>
      </c>
      <c r="F87" s="329"/>
      <c r="G87" s="329"/>
      <c r="H87" s="329"/>
      <c r="I87" s="116"/>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Praha 3</v>
      </c>
      <c r="G89" s="37"/>
      <c r="H89" s="37"/>
      <c r="I89" s="118" t="s">
        <v>22</v>
      </c>
      <c r="J89" s="67" t="str">
        <f>IF(J12="","",J12)</f>
        <v>11. 7. 2019</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Technická správa komunikací hl.m. Prahy, a.s.</v>
      </c>
      <c r="G91" s="37"/>
      <c r="H91" s="37"/>
      <c r="I91" s="118" t="s">
        <v>30</v>
      </c>
      <c r="J91" s="33" t="str">
        <f>E21</f>
        <v>CR Project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118" t="s">
        <v>35</v>
      </c>
      <c r="J92" s="33" t="str">
        <f>E24</f>
        <v>Josef Nentwich</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47" s="2" customFormat="1" ht="29.25" customHeight="1">
      <c r="A94" s="35"/>
      <c r="B94" s="36"/>
      <c r="C94" s="157" t="s">
        <v>110</v>
      </c>
      <c r="D94" s="158"/>
      <c r="E94" s="158"/>
      <c r="F94" s="158"/>
      <c r="G94" s="158"/>
      <c r="H94" s="158"/>
      <c r="I94" s="159"/>
      <c r="J94" s="160" t="s">
        <v>111</v>
      </c>
      <c r="K94" s="158"/>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112</v>
      </c>
      <c r="D96" s="37"/>
      <c r="E96" s="37"/>
      <c r="F96" s="37"/>
      <c r="G96" s="37"/>
      <c r="H96" s="37"/>
      <c r="I96" s="116"/>
      <c r="J96" s="85">
        <f>J148</f>
        <v>0</v>
      </c>
      <c r="K96" s="37"/>
      <c r="L96" s="52"/>
      <c r="S96" s="35"/>
      <c r="T96" s="35"/>
      <c r="U96" s="35"/>
      <c r="V96" s="35"/>
      <c r="W96" s="35"/>
      <c r="X96" s="35"/>
      <c r="Y96" s="35"/>
      <c r="Z96" s="35"/>
      <c r="AA96" s="35"/>
      <c r="AB96" s="35"/>
      <c r="AC96" s="35"/>
      <c r="AD96" s="35"/>
      <c r="AE96" s="35"/>
      <c r="AU96" s="18" t="s">
        <v>113</v>
      </c>
    </row>
    <row r="97" spans="2:12" s="9" customFormat="1" ht="24.95" customHeight="1">
      <c r="B97" s="162"/>
      <c r="C97" s="163"/>
      <c r="D97" s="164" t="s">
        <v>114</v>
      </c>
      <c r="E97" s="165"/>
      <c r="F97" s="165"/>
      <c r="G97" s="165"/>
      <c r="H97" s="165"/>
      <c r="I97" s="166"/>
      <c r="J97" s="167">
        <f>J149</f>
        <v>0</v>
      </c>
      <c r="K97" s="163"/>
      <c r="L97" s="168"/>
    </row>
    <row r="98" spans="2:12" s="10" customFormat="1" ht="19.899999999999999" customHeight="1">
      <c r="B98" s="169"/>
      <c r="C98" s="170"/>
      <c r="D98" s="171" t="s">
        <v>115</v>
      </c>
      <c r="E98" s="172"/>
      <c r="F98" s="172"/>
      <c r="G98" s="172"/>
      <c r="H98" s="172"/>
      <c r="I98" s="173"/>
      <c r="J98" s="174">
        <f>J150</f>
        <v>0</v>
      </c>
      <c r="K98" s="170"/>
      <c r="L98" s="175"/>
    </row>
    <row r="99" spans="2:12" s="10" customFormat="1" ht="14.85" customHeight="1">
      <c r="B99" s="169"/>
      <c r="C99" s="170"/>
      <c r="D99" s="171" t="s">
        <v>693</v>
      </c>
      <c r="E99" s="172"/>
      <c r="F99" s="172"/>
      <c r="G99" s="172"/>
      <c r="H99" s="172"/>
      <c r="I99" s="173"/>
      <c r="J99" s="174">
        <f>J151</f>
        <v>0</v>
      </c>
      <c r="K99" s="170"/>
      <c r="L99" s="175"/>
    </row>
    <row r="100" spans="2:12" s="10" customFormat="1" ht="14.85" customHeight="1">
      <c r="B100" s="169"/>
      <c r="C100" s="170"/>
      <c r="D100" s="171" t="s">
        <v>694</v>
      </c>
      <c r="E100" s="172"/>
      <c r="F100" s="172"/>
      <c r="G100" s="172"/>
      <c r="H100" s="172"/>
      <c r="I100" s="173"/>
      <c r="J100" s="174">
        <f>J182</f>
        <v>0</v>
      </c>
      <c r="K100" s="170"/>
      <c r="L100" s="175"/>
    </row>
    <row r="101" spans="2:12" s="10" customFormat="1" ht="14.85" customHeight="1">
      <c r="B101" s="169"/>
      <c r="C101" s="170"/>
      <c r="D101" s="171" t="s">
        <v>695</v>
      </c>
      <c r="E101" s="172"/>
      <c r="F101" s="172"/>
      <c r="G101" s="172"/>
      <c r="H101" s="172"/>
      <c r="I101" s="173"/>
      <c r="J101" s="174">
        <f>J207</f>
        <v>0</v>
      </c>
      <c r="K101" s="170"/>
      <c r="L101" s="175"/>
    </row>
    <row r="102" spans="2:12" s="10" customFormat="1" ht="14.85" customHeight="1">
      <c r="B102" s="169"/>
      <c r="C102" s="170"/>
      <c r="D102" s="171" t="s">
        <v>696</v>
      </c>
      <c r="E102" s="172"/>
      <c r="F102" s="172"/>
      <c r="G102" s="172"/>
      <c r="H102" s="172"/>
      <c r="I102" s="173"/>
      <c r="J102" s="174">
        <f>J246</f>
        <v>0</v>
      </c>
      <c r="K102" s="170"/>
      <c r="L102" s="175"/>
    </row>
    <row r="103" spans="2:12" s="10" customFormat="1" ht="14.85" customHeight="1">
      <c r="B103" s="169"/>
      <c r="C103" s="170"/>
      <c r="D103" s="171" t="s">
        <v>697</v>
      </c>
      <c r="E103" s="172"/>
      <c r="F103" s="172"/>
      <c r="G103" s="172"/>
      <c r="H103" s="172"/>
      <c r="I103" s="173"/>
      <c r="J103" s="174">
        <f>J251</f>
        <v>0</v>
      </c>
      <c r="K103" s="170"/>
      <c r="L103" s="175"/>
    </row>
    <row r="104" spans="2:12" s="10" customFormat="1" ht="19.899999999999999" customHeight="1">
      <c r="B104" s="169"/>
      <c r="C104" s="170"/>
      <c r="D104" s="171" t="s">
        <v>116</v>
      </c>
      <c r="E104" s="172"/>
      <c r="F104" s="172"/>
      <c r="G104" s="172"/>
      <c r="H104" s="172"/>
      <c r="I104" s="173"/>
      <c r="J104" s="174">
        <f>J254</f>
        <v>0</v>
      </c>
      <c r="K104" s="170"/>
      <c r="L104" s="175"/>
    </row>
    <row r="105" spans="2:12" s="10" customFormat="1" ht="14.85" customHeight="1">
      <c r="B105" s="169"/>
      <c r="C105" s="170"/>
      <c r="D105" s="171" t="s">
        <v>698</v>
      </c>
      <c r="E105" s="172"/>
      <c r="F105" s="172"/>
      <c r="G105" s="172"/>
      <c r="H105" s="172"/>
      <c r="I105" s="173"/>
      <c r="J105" s="174">
        <f>J255</f>
        <v>0</v>
      </c>
      <c r="K105" s="170"/>
      <c r="L105" s="175"/>
    </row>
    <row r="106" spans="2:12" s="10" customFormat="1" ht="14.85" customHeight="1">
      <c r="B106" s="169"/>
      <c r="C106" s="170"/>
      <c r="D106" s="171" t="s">
        <v>699</v>
      </c>
      <c r="E106" s="172"/>
      <c r="F106" s="172"/>
      <c r="G106" s="172"/>
      <c r="H106" s="172"/>
      <c r="I106" s="173"/>
      <c r="J106" s="174">
        <f>J264</f>
        <v>0</v>
      </c>
      <c r="K106" s="170"/>
      <c r="L106" s="175"/>
    </row>
    <row r="107" spans="2:12" s="10" customFormat="1" ht="19.899999999999999" customHeight="1">
      <c r="B107" s="169"/>
      <c r="C107" s="170"/>
      <c r="D107" s="171" t="s">
        <v>700</v>
      </c>
      <c r="E107" s="172"/>
      <c r="F107" s="172"/>
      <c r="G107" s="172"/>
      <c r="H107" s="172"/>
      <c r="I107" s="173"/>
      <c r="J107" s="174">
        <f>J268</f>
        <v>0</v>
      </c>
      <c r="K107" s="170"/>
      <c r="L107" s="175"/>
    </row>
    <row r="108" spans="2:12" s="10" customFormat="1" ht="14.85" customHeight="1">
      <c r="B108" s="169"/>
      <c r="C108" s="170"/>
      <c r="D108" s="171" t="s">
        <v>701</v>
      </c>
      <c r="E108" s="172"/>
      <c r="F108" s="172"/>
      <c r="G108" s="172"/>
      <c r="H108" s="172"/>
      <c r="I108" s="173"/>
      <c r="J108" s="174">
        <f>J269</f>
        <v>0</v>
      </c>
      <c r="K108" s="170"/>
      <c r="L108" s="175"/>
    </row>
    <row r="109" spans="2:12" s="10" customFormat="1" ht="14.85" customHeight="1">
      <c r="B109" s="169"/>
      <c r="C109" s="170"/>
      <c r="D109" s="171" t="s">
        <v>702</v>
      </c>
      <c r="E109" s="172"/>
      <c r="F109" s="172"/>
      <c r="G109" s="172"/>
      <c r="H109" s="172"/>
      <c r="I109" s="173"/>
      <c r="J109" s="174">
        <f>J308</f>
        <v>0</v>
      </c>
      <c r="K109" s="170"/>
      <c r="L109" s="175"/>
    </row>
    <row r="110" spans="2:12" s="10" customFormat="1" ht="14.85" customHeight="1">
      <c r="B110" s="169"/>
      <c r="C110" s="170"/>
      <c r="D110" s="171" t="s">
        <v>703</v>
      </c>
      <c r="E110" s="172"/>
      <c r="F110" s="172"/>
      <c r="G110" s="172"/>
      <c r="H110" s="172"/>
      <c r="I110" s="173"/>
      <c r="J110" s="174">
        <f>J332</f>
        <v>0</v>
      </c>
      <c r="K110" s="170"/>
      <c r="L110" s="175"/>
    </row>
    <row r="111" spans="2:12" s="10" customFormat="1" ht="14.85" customHeight="1">
      <c r="B111" s="169"/>
      <c r="C111" s="170"/>
      <c r="D111" s="171" t="s">
        <v>704</v>
      </c>
      <c r="E111" s="172"/>
      <c r="F111" s="172"/>
      <c r="G111" s="172"/>
      <c r="H111" s="172"/>
      <c r="I111" s="173"/>
      <c r="J111" s="174">
        <f>J350</f>
        <v>0</v>
      </c>
      <c r="K111" s="170"/>
      <c r="L111" s="175"/>
    </row>
    <row r="112" spans="2:12" s="10" customFormat="1" ht="14.85" customHeight="1">
      <c r="B112" s="169"/>
      <c r="C112" s="170"/>
      <c r="D112" s="171" t="s">
        <v>705</v>
      </c>
      <c r="E112" s="172"/>
      <c r="F112" s="172"/>
      <c r="G112" s="172"/>
      <c r="H112" s="172"/>
      <c r="I112" s="173"/>
      <c r="J112" s="174">
        <f>J387</f>
        <v>0</v>
      </c>
      <c r="K112" s="170"/>
      <c r="L112" s="175"/>
    </row>
    <row r="113" spans="2:12" s="10" customFormat="1" ht="14.85" customHeight="1">
      <c r="B113" s="169"/>
      <c r="C113" s="170"/>
      <c r="D113" s="171" t="s">
        <v>706</v>
      </c>
      <c r="E113" s="172"/>
      <c r="F113" s="172"/>
      <c r="G113" s="172"/>
      <c r="H113" s="172"/>
      <c r="I113" s="173"/>
      <c r="J113" s="174">
        <f>J394</f>
        <v>0</v>
      </c>
      <c r="K113" s="170"/>
      <c r="L113" s="175"/>
    </row>
    <row r="114" spans="2:12" s="10" customFormat="1" ht="19.899999999999999" customHeight="1">
      <c r="B114" s="169"/>
      <c r="C114" s="170"/>
      <c r="D114" s="171" t="s">
        <v>118</v>
      </c>
      <c r="E114" s="172"/>
      <c r="F114" s="172"/>
      <c r="G114" s="172"/>
      <c r="H114" s="172"/>
      <c r="I114" s="173"/>
      <c r="J114" s="174">
        <f>J397</f>
        <v>0</v>
      </c>
      <c r="K114" s="170"/>
      <c r="L114" s="175"/>
    </row>
    <row r="115" spans="2:12" s="10" customFormat="1" ht="14.85" customHeight="1">
      <c r="B115" s="169"/>
      <c r="C115" s="170"/>
      <c r="D115" s="171" t="s">
        <v>707</v>
      </c>
      <c r="E115" s="172"/>
      <c r="F115" s="172"/>
      <c r="G115" s="172"/>
      <c r="H115" s="172"/>
      <c r="I115" s="173"/>
      <c r="J115" s="174">
        <f>J398</f>
        <v>0</v>
      </c>
      <c r="K115" s="170"/>
      <c r="L115" s="175"/>
    </row>
    <row r="116" spans="2:12" s="10" customFormat="1" ht="14.85" customHeight="1">
      <c r="B116" s="169"/>
      <c r="C116" s="170"/>
      <c r="D116" s="171" t="s">
        <v>708</v>
      </c>
      <c r="E116" s="172"/>
      <c r="F116" s="172"/>
      <c r="G116" s="172"/>
      <c r="H116" s="172"/>
      <c r="I116" s="173"/>
      <c r="J116" s="174">
        <f>J401</f>
        <v>0</v>
      </c>
      <c r="K116" s="170"/>
      <c r="L116" s="175"/>
    </row>
    <row r="117" spans="2:12" s="10" customFormat="1" ht="14.85" customHeight="1">
      <c r="B117" s="169"/>
      <c r="C117" s="170"/>
      <c r="D117" s="171" t="s">
        <v>709</v>
      </c>
      <c r="E117" s="172"/>
      <c r="F117" s="172"/>
      <c r="G117" s="172"/>
      <c r="H117" s="172"/>
      <c r="I117" s="173"/>
      <c r="J117" s="174">
        <f>J417</f>
        <v>0</v>
      </c>
      <c r="K117" s="170"/>
      <c r="L117" s="175"/>
    </row>
    <row r="118" spans="2:12" s="10" customFormat="1" ht="14.85" customHeight="1">
      <c r="B118" s="169"/>
      <c r="C118" s="170"/>
      <c r="D118" s="171" t="s">
        <v>710</v>
      </c>
      <c r="E118" s="172"/>
      <c r="F118" s="172"/>
      <c r="G118" s="172"/>
      <c r="H118" s="172"/>
      <c r="I118" s="173"/>
      <c r="J118" s="174">
        <f>J431</f>
        <v>0</v>
      </c>
      <c r="K118" s="170"/>
      <c r="L118" s="175"/>
    </row>
    <row r="119" spans="2:12" s="10" customFormat="1" ht="14.85" customHeight="1">
      <c r="B119" s="169"/>
      <c r="C119" s="170"/>
      <c r="D119" s="171" t="s">
        <v>711</v>
      </c>
      <c r="E119" s="172"/>
      <c r="F119" s="172"/>
      <c r="G119" s="172"/>
      <c r="H119" s="172"/>
      <c r="I119" s="173"/>
      <c r="J119" s="174">
        <f>J446</f>
        <v>0</v>
      </c>
      <c r="K119" s="170"/>
      <c r="L119" s="175"/>
    </row>
    <row r="120" spans="2:12" s="10" customFormat="1" ht="14.85" customHeight="1">
      <c r="B120" s="169"/>
      <c r="C120" s="170"/>
      <c r="D120" s="171" t="s">
        <v>712</v>
      </c>
      <c r="E120" s="172"/>
      <c r="F120" s="172"/>
      <c r="G120" s="172"/>
      <c r="H120" s="172"/>
      <c r="I120" s="173"/>
      <c r="J120" s="174">
        <f>J465</f>
        <v>0</v>
      </c>
      <c r="K120" s="170"/>
      <c r="L120" s="175"/>
    </row>
    <row r="121" spans="2:12" s="10" customFormat="1" ht="19.899999999999999" customHeight="1">
      <c r="B121" s="169"/>
      <c r="C121" s="170"/>
      <c r="D121" s="171" t="s">
        <v>713</v>
      </c>
      <c r="E121" s="172"/>
      <c r="F121" s="172"/>
      <c r="G121" s="172"/>
      <c r="H121" s="172"/>
      <c r="I121" s="173"/>
      <c r="J121" s="174">
        <f>J474</f>
        <v>0</v>
      </c>
      <c r="K121" s="170"/>
      <c r="L121" s="175"/>
    </row>
    <row r="122" spans="2:12" s="10" customFormat="1" ht="14.85" customHeight="1">
      <c r="B122" s="169"/>
      <c r="C122" s="170"/>
      <c r="D122" s="171" t="s">
        <v>714</v>
      </c>
      <c r="E122" s="172"/>
      <c r="F122" s="172"/>
      <c r="G122" s="172"/>
      <c r="H122" s="172"/>
      <c r="I122" s="173"/>
      <c r="J122" s="174">
        <f>J475</f>
        <v>0</v>
      </c>
      <c r="K122" s="170"/>
      <c r="L122" s="175"/>
    </row>
    <row r="123" spans="2:12" s="10" customFormat="1" ht="14.85" customHeight="1">
      <c r="B123" s="169"/>
      <c r="C123" s="170"/>
      <c r="D123" s="171" t="s">
        <v>715</v>
      </c>
      <c r="E123" s="172"/>
      <c r="F123" s="172"/>
      <c r="G123" s="172"/>
      <c r="H123" s="172"/>
      <c r="I123" s="173"/>
      <c r="J123" s="174">
        <f>J496</f>
        <v>0</v>
      </c>
      <c r="K123" s="170"/>
      <c r="L123" s="175"/>
    </row>
    <row r="124" spans="2:12" s="10" customFormat="1" ht="14.85" customHeight="1">
      <c r="B124" s="169"/>
      <c r="C124" s="170"/>
      <c r="D124" s="171" t="s">
        <v>716</v>
      </c>
      <c r="E124" s="172"/>
      <c r="F124" s="172"/>
      <c r="G124" s="172"/>
      <c r="H124" s="172"/>
      <c r="I124" s="173"/>
      <c r="J124" s="174">
        <f>J555</f>
        <v>0</v>
      </c>
      <c r="K124" s="170"/>
      <c r="L124" s="175"/>
    </row>
    <row r="125" spans="2:12" s="10" customFormat="1" ht="14.85" customHeight="1">
      <c r="B125" s="169"/>
      <c r="C125" s="170"/>
      <c r="D125" s="171" t="s">
        <v>717</v>
      </c>
      <c r="E125" s="172"/>
      <c r="F125" s="172"/>
      <c r="G125" s="172"/>
      <c r="H125" s="172"/>
      <c r="I125" s="173"/>
      <c r="J125" s="174">
        <f>J591</f>
        <v>0</v>
      </c>
      <c r="K125" s="170"/>
      <c r="L125" s="175"/>
    </row>
    <row r="126" spans="2:12" s="10" customFormat="1" ht="14.85" customHeight="1">
      <c r="B126" s="169"/>
      <c r="C126" s="170"/>
      <c r="D126" s="171" t="s">
        <v>718</v>
      </c>
      <c r="E126" s="172"/>
      <c r="F126" s="172"/>
      <c r="G126" s="172"/>
      <c r="H126" s="172"/>
      <c r="I126" s="173"/>
      <c r="J126" s="174">
        <f>J607</f>
        <v>0</v>
      </c>
      <c r="K126" s="170"/>
      <c r="L126" s="175"/>
    </row>
    <row r="127" spans="2:12" s="10" customFormat="1" ht="14.85" customHeight="1">
      <c r="B127" s="169"/>
      <c r="C127" s="170"/>
      <c r="D127" s="171" t="s">
        <v>719</v>
      </c>
      <c r="E127" s="172"/>
      <c r="F127" s="172"/>
      <c r="G127" s="172"/>
      <c r="H127" s="172"/>
      <c r="I127" s="173"/>
      <c r="J127" s="174">
        <f>J658</f>
        <v>0</v>
      </c>
      <c r="K127" s="170"/>
      <c r="L127" s="175"/>
    </row>
    <row r="128" spans="2:12" s="10" customFormat="1" ht="14.85" customHeight="1">
      <c r="B128" s="169"/>
      <c r="C128" s="170"/>
      <c r="D128" s="171" t="s">
        <v>720</v>
      </c>
      <c r="E128" s="172"/>
      <c r="F128" s="172"/>
      <c r="G128" s="172"/>
      <c r="H128" s="172"/>
      <c r="I128" s="173"/>
      <c r="J128" s="174">
        <f>J687</f>
        <v>0</v>
      </c>
      <c r="K128" s="170"/>
      <c r="L128" s="175"/>
    </row>
    <row r="129" spans="1:31" s="2" customFormat="1" ht="21.75" customHeight="1">
      <c r="A129" s="35"/>
      <c r="B129" s="36"/>
      <c r="C129" s="37"/>
      <c r="D129" s="37"/>
      <c r="E129" s="37"/>
      <c r="F129" s="37"/>
      <c r="G129" s="37"/>
      <c r="H129" s="37"/>
      <c r="I129" s="116"/>
      <c r="J129" s="37"/>
      <c r="K129" s="37"/>
      <c r="L129" s="52"/>
      <c r="S129" s="35"/>
      <c r="T129" s="35"/>
      <c r="U129" s="35"/>
      <c r="V129" s="35"/>
      <c r="W129" s="35"/>
      <c r="X129" s="35"/>
      <c r="Y129" s="35"/>
      <c r="Z129" s="35"/>
      <c r="AA129" s="35"/>
      <c r="AB129" s="35"/>
      <c r="AC129" s="35"/>
      <c r="AD129" s="35"/>
      <c r="AE129" s="35"/>
    </row>
    <row r="130" spans="1:31" s="2" customFormat="1" ht="6.95" customHeight="1">
      <c r="A130" s="35"/>
      <c r="B130" s="55"/>
      <c r="C130" s="56"/>
      <c r="D130" s="56"/>
      <c r="E130" s="56"/>
      <c r="F130" s="56"/>
      <c r="G130" s="56"/>
      <c r="H130" s="56"/>
      <c r="I130" s="153"/>
      <c r="J130" s="56"/>
      <c r="K130" s="56"/>
      <c r="L130" s="52"/>
      <c r="S130" s="35"/>
      <c r="T130" s="35"/>
      <c r="U130" s="35"/>
      <c r="V130" s="35"/>
      <c r="W130" s="35"/>
      <c r="X130" s="35"/>
      <c r="Y130" s="35"/>
      <c r="Z130" s="35"/>
      <c r="AA130" s="35"/>
      <c r="AB130" s="35"/>
      <c r="AC130" s="35"/>
      <c r="AD130" s="35"/>
      <c r="AE130" s="35"/>
    </row>
    <row r="134" spans="1:31" s="2" customFormat="1" ht="6.95" customHeight="1">
      <c r="A134" s="35"/>
      <c r="B134" s="57"/>
      <c r="C134" s="58"/>
      <c r="D134" s="58"/>
      <c r="E134" s="58"/>
      <c r="F134" s="58"/>
      <c r="G134" s="58"/>
      <c r="H134" s="58"/>
      <c r="I134" s="156"/>
      <c r="J134" s="58"/>
      <c r="K134" s="58"/>
      <c r="L134" s="52"/>
      <c r="S134" s="35"/>
      <c r="T134" s="35"/>
      <c r="U134" s="35"/>
      <c r="V134" s="35"/>
      <c r="W134" s="35"/>
      <c r="X134" s="35"/>
      <c r="Y134" s="35"/>
      <c r="Z134" s="35"/>
      <c r="AA134" s="35"/>
      <c r="AB134" s="35"/>
      <c r="AC134" s="35"/>
      <c r="AD134" s="35"/>
      <c r="AE134" s="35"/>
    </row>
    <row r="135" spans="1:31" s="2" customFormat="1" ht="24.95" customHeight="1">
      <c r="A135" s="35"/>
      <c r="B135" s="36"/>
      <c r="C135" s="24" t="s">
        <v>122</v>
      </c>
      <c r="D135" s="37"/>
      <c r="E135" s="37"/>
      <c r="F135" s="37"/>
      <c r="G135" s="37"/>
      <c r="H135" s="37"/>
      <c r="I135" s="116"/>
      <c r="J135" s="37"/>
      <c r="K135" s="37"/>
      <c r="L135" s="52"/>
      <c r="S135" s="35"/>
      <c r="T135" s="35"/>
      <c r="U135" s="35"/>
      <c r="V135" s="35"/>
      <c r="W135" s="35"/>
      <c r="X135" s="35"/>
      <c r="Y135" s="35"/>
      <c r="Z135" s="35"/>
      <c r="AA135" s="35"/>
      <c r="AB135" s="35"/>
      <c r="AC135" s="35"/>
      <c r="AD135" s="35"/>
      <c r="AE135" s="35"/>
    </row>
    <row r="136" spans="1:31" s="2" customFormat="1" ht="6.95" customHeight="1">
      <c r="A136" s="35"/>
      <c r="B136" s="36"/>
      <c r="C136" s="37"/>
      <c r="D136" s="37"/>
      <c r="E136" s="37"/>
      <c r="F136" s="37"/>
      <c r="G136" s="37"/>
      <c r="H136" s="37"/>
      <c r="I136" s="116"/>
      <c r="J136" s="37"/>
      <c r="K136" s="37"/>
      <c r="L136" s="52"/>
      <c r="S136" s="35"/>
      <c r="T136" s="35"/>
      <c r="U136" s="35"/>
      <c r="V136" s="35"/>
      <c r="W136" s="35"/>
      <c r="X136" s="35"/>
      <c r="Y136" s="35"/>
      <c r="Z136" s="35"/>
      <c r="AA136" s="35"/>
      <c r="AB136" s="35"/>
      <c r="AC136" s="35"/>
      <c r="AD136" s="35"/>
      <c r="AE136" s="35"/>
    </row>
    <row r="137" spans="1:31" s="2" customFormat="1" ht="12" customHeight="1">
      <c r="A137" s="35"/>
      <c r="B137" s="36"/>
      <c r="C137" s="30" t="s">
        <v>16</v>
      </c>
      <c r="D137" s="37"/>
      <c r="E137" s="37"/>
      <c r="F137" s="37"/>
      <c r="G137" s="37"/>
      <c r="H137" s="37"/>
      <c r="I137" s="116"/>
      <c r="J137" s="37"/>
      <c r="K137" s="37"/>
      <c r="L137" s="52"/>
      <c r="S137" s="35"/>
      <c r="T137" s="35"/>
      <c r="U137" s="35"/>
      <c r="V137" s="35"/>
      <c r="W137" s="35"/>
      <c r="X137" s="35"/>
      <c r="Y137" s="35"/>
      <c r="Z137" s="35"/>
      <c r="AA137" s="35"/>
      <c r="AB137" s="35"/>
      <c r="AC137" s="35"/>
      <c r="AD137" s="35"/>
      <c r="AE137" s="35"/>
    </row>
    <row r="138" spans="1:31" s="2" customFormat="1" ht="16.5" customHeight="1">
      <c r="A138" s="35"/>
      <c r="B138" s="36"/>
      <c r="C138" s="37"/>
      <c r="D138" s="37"/>
      <c r="E138" s="327" t="str">
        <f>E7</f>
        <v>Malešická, 3. etapa, č. akce 1000053, Praha 3</v>
      </c>
      <c r="F138" s="328"/>
      <c r="G138" s="328"/>
      <c r="H138" s="328"/>
      <c r="I138" s="116"/>
      <c r="J138" s="37"/>
      <c r="K138" s="37"/>
      <c r="L138" s="52"/>
      <c r="S138" s="35"/>
      <c r="T138" s="35"/>
      <c r="U138" s="35"/>
      <c r="V138" s="35"/>
      <c r="W138" s="35"/>
      <c r="X138" s="35"/>
      <c r="Y138" s="35"/>
      <c r="Z138" s="35"/>
      <c r="AA138" s="35"/>
      <c r="AB138" s="35"/>
      <c r="AC138" s="35"/>
      <c r="AD138" s="35"/>
      <c r="AE138" s="35"/>
    </row>
    <row r="139" spans="1:31" s="2" customFormat="1" ht="12" customHeight="1">
      <c r="A139" s="35"/>
      <c r="B139" s="36"/>
      <c r="C139" s="30" t="s">
        <v>107</v>
      </c>
      <c r="D139" s="37"/>
      <c r="E139" s="37"/>
      <c r="F139" s="37"/>
      <c r="G139" s="37"/>
      <c r="H139" s="37"/>
      <c r="I139" s="116"/>
      <c r="J139" s="37"/>
      <c r="K139" s="37"/>
      <c r="L139" s="52"/>
      <c r="S139" s="35"/>
      <c r="T139" s="35"/>
      <c r="U139" s="35"/>
      <c r="V139" s="35"/>
      <c r="W139" s="35"/>
      <c r="X139" s="35"/>
      <c r="Y139" s="35"/>
      <c r="Z139" s="35"/>
      <c r="AA139" s="35"/>
      <c r="AB139" s="35"/>
      <c r="AC139" s="35"/>
      <c r="AD139" s="35"/>
      <c r="AE139" s="35"/>
    </row>
    <row r="140" spans="1:31" s="2" customFormat="1" ht="16.5" customHeight="1">
      <c r="A140" s="35"/>
      <c r="B140" s="36"/>
      <c r="C140" s="37"/>
      <c r="D140" s="37"/>
      <c r="E140" s="299" t="str">
        <f>E9</f>
        <v>SO.4.105 - Komunikace Malešická a zpevněné plochy</v>
      </c>
      <c r="F140" s="329"/>
      <c r="G140" s="329"/>
      <c r="H140" s="329"/>
      <c r="I140" s="116"/>
      <c r="J140" s="37"/>
      <c r="K140" s="37"/>
      <c r="L140" s="52"/>
      <c r="S140" s="35"/>
      <c r="T140" s="35"/>
      <c r="U140" s="35"/>
      <c r="V140" s="35"/>
      <c r="W140" s="35"/>
      <c r="X140" s="35"/>
      <c r="Y140" s="35"/>
      <c r="Z140" s="35"/>
      <c r="AA140" s="35"/>
      <c r="AB140" s="35"/>
      <c r="AC140" s="35"/>
      <c r="AD140" s="35"/>
      <c r="AE140" s="35"/>
    </row>
    <row r="141" spans="1:31" s="2" customFormat="1" ht="6.95" customHeight="1">
      <c r="A141" s="35"/>
      <c r="B141" s="36"/>
      <c r="C141" s="37"/>
      <c r="D141" s="37"/>
      <c r="E141" s="37"/>
      <c r="F141" s="37"/>
      <c r="G141" s="37"/>
      <c r="H141" s="37"/>
      <c r="I141" s="116"/>
      <c r="J141" s="37"/>
      <c r="K141" s="37"/>
      <c r="L141" s="52"/>
      <c r="S141" s="35"/>
      <c r="T141" s="35"/>
      <c r="U141" s="35"/>
      <c r="V141" s="35"/>
      <c r="W141" s="35"/>
      <c r="X141" s="35"/>
      <c r="Y141" s="35"/>
      <c r="Z141" s="35"/>
      <c r="AA141" s="35"/>
      <c r="AB141" s="35"/>
      <c r="AC141" s="35"/>
      <c r="AD141" s="35"/>
      <c r="AE141" s="35"/>
    </row>
    <row r="142" spans="1:31" s="2" customFormat="1" ht="12" customHeight="1">
      <c r="A142" s="35"/>
      <c r="B142" s="36"/>
      <c r="C142" s="30" t="s">
        <v>20</v>
      </c>
      <c r="D142" s="37"/>
      <c r="E142" s="37"/>
      <c r="F142" s="28" t="str">
        <f>F12</f>
        <v>Praha 3</v>
      </c>
      <c r="G142" s="37"/>
      <c r="H142" s="37"/>
      <c r="I142" s="118" t="s">
        <v>22</v>
      </c>
      <c r="J142" s="67" t="str">
        <f>IF(J12="","",J12)</f>
        <v>11. 7. 2019</v>
      </c>
      <c r="K142" s="37"/>
      <c r="L142" s="52"/>
      <c r="S142" s="35"/>
      <c r="T142" s="35"/>
      <c r="U142" s="35"/>
      <c r="V142" s="35"/>
      <c r="W142" s="35"/>
      <c r="X142" s="35"/>
      <c r="Y142" s="35"/>
      <c r="Z142" s="35"/>
      <c r="AA142" s="35"/>
      <c r="AB142" s="35"/>
      <c r="AC142" s="35"/>
      <c r="AD142" s="35"/>
      <c r="AE142" s="35"/>
    </row>
    <row r="143" spans="1:31" s="2" customFormat="1" ht="6.95" customHeight="1">
      <c r="A143" s="35"/>
      <c r="B143" s="36"/>
      <c r="C143" s="37"/>
      <c r="D143" s="37"/>
      <c r="E143" s="37"/>
      <c r="F143" s="37"/>
      <c r="G143" s="37"/>
      <c r="H143" s="37"/>
      <c r="I143" s="116"/>
      <c r="J143" s="37"/>
      <c r="K143" s="37"/>
      <c r="L143" s="52"/>
      <c r="S143" s="35"/>
      <c r="T143" s="35"/>
      <c r="U143" s="35"/>
      <c r="V143" s="35"/>
      <c r="W143" s="35"/>
      <c r="X143" s="35"/>
      <c r="Y143" s="35"/>
      <c r="Z143" s="35"/>
      <c r="AA143" s="35"/>
      <c r="AB143" s="35"/>
      <c r="AC143" s="35"/>
      <c r="AD143" s="35"/>
      <c r="AE143" s="35"/>
    </row>
    <row r="144" spans="1:31" s="2" customFormat="1" ht="15.2" customHeight="1">
      <c r="A144" s="35"/>
      <c r="B144" s="36"/>
      <c r="C144" s="30" t="s">
        <v>24</v>
      </c>
      <c r="D144" s="37"/>
      <c r="E144" s="37"/>
      <c r="F144" s="28" t="str">
        <f>E15</f>
        <v>Technická správa komunikací hl.m. Prahy, a.s.</v>
      </c>
      <c r="G144" s="37"/>
      <c r="H144" s="37"/>
      <c r="I144" s="118" t="s">
        <v>30</v>
      </c>
      <c r="J144" s="33" t="str">
        <f>E21</f>
        <v>CR Project s.r.o.</v>
      </c>
      <c r="K144" s="37"/>
      <c r="L144" s="52"/>
      <c r="S144" s="35"/>
      <c r="T144" s="35"/>
      <c r="U144" s="35"/>
      <c r="V144" s="35"/>
      <c r="W144" s="35"/>
      <c r="X144" s="35"/>
      <c r="Y144" s="35"/>
      <c r="Z144" s="35"/>
      <c r="AA144" s="35"/>
      <c r="AB144" s="35"/>
      <c r="AC144" s="35"/>
      <c r="AD144" s="35"/>
      <c r="AE144" s="35"/>
    </row>
    <row r="145" spans="1:65" s="2" customFormat="1" ht="15.2" customHeight="1">
      <c r="A145" s="35"/>
      <c r="B145" s="36"/>
      <c r="C145" s="30" t="s">
        <v>28</v>
      </c>
      <c r="D145" s="37"/>
      <c r="E145" s="37"/>
      <c r="F145" s="28" t="str">
        <f>IF(E18="","",E18)</f>
        <v>Vyplň údaj</v>
      </c>
      <c r="G145" s="37"/>
      <c r="H145" s="37"/>
      <c r="I145" s="118" t="s">
        <v>35</v>
      </c>
      <c r="J145" s="33" t="str">
        <f>E24</f>
        <v>Josef Nentwich</v>
      </c>
      <c r="K145" s="37"/>
      <c r="L145" s="52"/>
      <c r="S145" s="35"/>
      <c r="T145" s="35"/>
      <c r="U145" s="35"/>
      <c r="V145" s="35"/>
      <c r="W145" s="35"/>
      <c r="X145" s="35"/>
      <c r="Y145" s="35"/>
      <c r="Z145" s="35"/>
      <c r="AA145" s="35"/>
      <c r="AB145" s="35"/>
      <c r="AC145" s="35"/>
      <c r="AD145" s="35"/>
      <c r="AE145" s="35"/>
    </row>
    <row r="146" spans="1:65" s="2" customFormat="1" ht="10.35" customHeight="1">
      <c r="A146" s="35"/>
      <c r="B146" s="36"/>
      <c r="C146" s="37"/>
      <c r="D146" s="37"/>
      <c r="E146" s="37"/>
      <c r="F146" s="37"/>
      <c r="G146" s="37"/>
      <c r="H146" s="37"/>
      <c r="I146" s="116"/>
      <c r="J146" s="37"/>
      <c r="K146" s="37"/>
      <c r="L146" s="52"/>
      <c r="S146" s="35"/>
      <c r="T146" s="35"/>
      <c r="U146" s="35"/>
      <c r="V146" s="35"/>
      <c r="W146" s="35"/>
      <c r="X146" s="35"/>
      <c r="Y146" s="35"/>
      <c r="Z146" s="35"/>
      <c r="AA146" s="35"/>
      <c r="AB146" s="35"/>
      <c r="AC146" s="35"/>
      <c r="AD146" s="35"/>
      <c r="AE146" s="35"/>
    </row>
    <row r="147" spans="1:65" s="11" customFormat="1" ht="29.25" customHeight="1">
      <c r="A147" s="176"/>
      <c r="B147" s="177"/>
      <c r="C147" s="178" t="s">
        <v>123</v>
      </c>
      <c r="D147" s="179" t="s">
        <v>64</v>
      </c>
      <c r="E147" s="179" t="s">
        <v>60</v>
      </c>
      <c r="F147" s="179" t="s">
        <v>61</v>
      </c>
      <c r="G147" s="179" t="s">
        <v>124</v>
      </c>
      <c r="H147" s="179" t="s">
        <v>125</v>
      </c>
      <c r="I147" s="180" t="s">
        <v>126</v>
      </c>
      <c r="J147" s="179" t="s">
        <v>111</v>
      </c>
      <c r="K147" s="181" t="s">
        <v>127</v>
      </c>
      <c r="L147" s="182"/>
      <c r="M147" s="76" t="s">
        <v>1</v>
      </c>
      <c r="N147" s="77" t="s">
        <v>43</v>
      </c>
      <c r="O147" s="77" t="s">
        <v>128</v>
      </c>
      <c r="P147" s="77" t="s">
        <v>129</v>
      </c>
      <c r="Q147" s="77" t="s">
        <v>130</v>
      </c>
      <c r="R147" s="77" t="s">
        <v>131</v>
      </c>
      <c r="S147" s="77" t="s">
        <v>132</v>
      </c>
      <c r="T147" s="78" t="s">
        <v>133</v>
      </c>
      <c r="U147" s="176"/>
      <c r="V147" s="176"/>
      <c r="W147" s="176"/>
      <c r="X147" s="176"/>
      <c r="Y147" s="176"/>
      <c r="Z147" s="176"/>
      <c r="AA147" s="176"/>
      <c r="AB147" s="176"/>
      <c r="AC147" s="176"/>
      <c r="AD147" s="176"/>
      <c r="AE147" s="176"/>
    </row>
    <row r="148" spans="1:65" s="2" customFormat="1" ht="22.9" customHeight="1">
      <c r="A148" s="35"/>
      <c r="B148" s="36"/>
      <c r="C148" s="83" t="s">
        <v>134</v>
      </c>
      <c r="D148" s="37"/>
      <c r="E148" s="37"/>
      <c r="F148" s="37"/>
      <c r="G148" s="37"/>
      <c r="H148" s="37"/>
      <c r="I148" s="116"/>
      <c r="J148" s="183">
        <f>BK148</f>
        <v>0</v>
      </c>
      <c r="K148" s="37"/>
      <c r="L148" s="40"/>
      <c r="M148" s="79"/>
      <c r="N148" s="184"/>
      <c r="O148" s="80"/>
      <c r="P148" s="185">
        <f>P149</f>
        <v>0</v>
      </c>
      <c r="Q148" s="80"/>
      <c r="R148" s="185">
        <f>R149</f>
        <v>2354.7765736199999</v>
      </c>
      <c r="S148" s="80"/>
      <c r="T148" s="186">
        <f>T149</f>
        <v>4266.7690000000002</v>
      </c>
      <c r="U148" s="35"/>
      <c r="V148" s="35"/>
      <c r="W148" s="35"/>
      <c r="X148" s="35"/>
      <c r="Y148" s="35"/>
      <c r="Z148" s="35"/>
      <c r="AA148" s="35"/>
      <c r="AB148" s="35"/>
      <c r="AC148" s="35"/>
      <c r="AD148" s="35"/>
      <c r="AE148" s="35"/>
      <c r="AT148" s="18" t="s">
        <v>78</v>
      </c>
      <c r="AU148" s="18" t="s">
        <v>113</v>
      </c>
      <c r="BK148" s="187">
        <f>BK149</f>
        <v>0</v>
      </c>
    </row>
    <row r="149" spans="1:65" s="12" customFormat="1" ht="25.9" customHeight="1">
      <c r="B149" s="188"/>
      <c r="C149" s="189"/>
      <c r="D149" s="190" t="s">
        <v>78</v>
      </c>
      <c r="E149" s="191" t="s">
        <v>135</v>
      </c>
      <c r="F149" s="191" t="s">
        <v>136</v>
      </c>
      <c r="G149" s="189"/>
      <c r="H149" s="189"/>
      <c r="I149" s="192"/>
      <c r="J149" s="193">
        <f>BK149</f>
        <v>0</v>
      </c>
      <c r="K149" s="189"/>
      <c r="L149" s="194"/>
      <c r="M149" s="195"/>
      <c r="N149" s="196"/>
      <c r="O149" s="196"/>
      <c r="P149" s="197">
        <f>P150+P254+P268+P397+P474</f>
        <v>0</v>
      </c>
      <c r="Q149" s="196"/>
      <c r="R149" s="197">
        <f>R150+R254+R268+R397+R474</f>
        <v>2354.7765736199999</v>
      </c>
      <c r="S149" s="196"/>
      <c r="T149" s="198">
        <f>T150+T254+T268+T397+T474</f>
        <v>4266.7690000000002</v>
      </c>
      <c r="AR149" s="199" t="s">
        <v>87</v>
      </c>
      <c r="AT149" s="200" t="s">
        <v>78</v>
      </c>
      <c r="AU149" s="200" t="s">
        <v>79</v>
      </c>
      <c r="AY149" s="199" t="s">
        <v>137</v>
      </c>
      <c r="BK149" s="201">
        <f>BK150+BK254+BK268+BK397+BK474</f>
        <v>0</v>
      </c>
    </row>
    <row r="150" spans="1:65" s="12" customFormat="1" ht="22.9" customHeight="1">
      <c r="B150" s="188"/>
      <c r="C150" s="189"/>
      <c r="D150" s="190" t="s">
        <v>78</v>
      </c>
      <c r="E150" s="202" t="s">
        <v>87</v>
      </c>
      <c r="F150" s="202" t="s">
        <v>138</v>
      </c>
      <c r="G150" s="189"/>
      <c r="H150" s="189"/>
      <c r="I150" s="192"/>
      <c r="J150" s="203">
        <f>BK150</f>
        <v>0</v>
      </c>
      <c r="K150" s="189"/>
      <c r="L150" s="194"/>
      <c r="M150" s="195"/>
      <c r="N150" s="196"/>
      <c r="O150" s="196"/>
      <c r="P150" s="197">
        <f>P151+P182+P207+P246+P251</f>
        <v>0</v>
      </c>
      <c r="Q150" s="196"/>
      <c r="R150" s="197">
        <f>R151+R182+R207+R246+R251</f>
        <v>524.81781999999998</v>
      </c>
      <c r="S150" s="196"/>
      <c r="T150" s="198">
        <f>T151+T182+T207+T246+T251</f>
        <v>0</v>
      </c>
      <c r="AR150" s="199" t="s">
        <v>87</v>
      </c>
      <c r="AT150" s="200" t="s">
        <v>78</v>
      </c>
      <c r="AU150" s="200" t="s">
        <v>87</v>
      </c>
      <c r="AY150" s="199" t="s">
        <v>137</v>
      </c>
      <c r="BK150" s="201">
        <f>BK151+BK182+BK207+BK246+BK251</f>
        <v>0</v>
      </c>
    </row>
    <row r="151" spans="1:65" s="12" customFormat="1" ht="20.85" customHeight="1">
      <c r="B151" s="188"/>
      <c r="C151" s="189"/>
      <c r="D151" s="190" t="s">
        <v>78</v>
      </c>
      <c r="E151" s="202" t="s">
        <v>721</v>
      </c>
      <c r="F151" s="202" t="s">
        <v>722</v>
      </c>
      <c r="G151" s="189"/>
      <c r="H151" s="189"/>
      <c r="I151" s="192"/>
      <c r="J151" s="203">
        <f>BK151</f>
        <v>0</v>
      </c>
      <c r="K151" s="189"/>
      <c r="L151" s="194"/>
      <c r="M151" s="195"/>
      <c r="N151" s="196"/>
      <c r="O151" s="196"/>
      <c r="P151" s="197">
        <f>SUM(P152:P181)</f>
        <v>0</v>
      </c>
      <c r="Q151" s="196"/>
      <c r="R151" s="197">
        <f>SUM(R152:R181)</f>
        <v>0</v>
      </c>
      <c r="S151" s="196"/>
      <c r="T151" s="198">
        <f>SUM(T152:T181)</f>
        <v>0</v>
      </c>
      <c r="AR151" s="199" t="s">
        <v>87</v>
      </c>
      <c r="AT151" s="200" t="s">
        <v>78</v>
      </c>
      <c r="AU151" s="200" t="s">
        <v>89</v>
      </c>
      <c r="AY151" s="199" t="s">
        <v>137</v>
      </c>
      <c r="BK151" s="201">
        <f>SUM(BK152:BK181)</f>
        <v>0</v>
      </c>
    </row>
    <row r="152" spans="1:65" s="2" customFormat="1" ht="16.5" customHeight="1">
      <c r="A152" s="35"/>
      <c r="B152" s="36"/>
      <c r="C152" s="204" t="s">
        <v>87</v>
      </c>
      <c r="D152" s="204" t="s">
        <v>139</v>
      </c>
      <c r="E152" s="205" t="s">
        <v>214</v>
      </c>
      <c r="F152" s="206" t="s">
        <v>215</v>
      </c>
      <c r="G152" s="207" t="s">
        <v>173</v>
      </c>
      <c r="H152" s="208">
        <v>3902.8130000000001</v>
      </c>
      <c r="I152" s="209"/>
      <c r="J152" s="210">
        <f>ROUND(I152*H152,2)</f>
        <v>0</v>
      </c>
      <c r="K152" s="206" t="s">
        <v>143</v>
      </c>
      <c r="L152" s="40"/>
      <c r="M152" s="211" t="s">
        <v>1</v>
      </c>
      <c r="N152" s="212" t="s">
        <v>44</v>
      </c>
      <c r="O152" s="72"/>
      <c r="P152" s="213">
        <f>O152*H152</f>
        <v>0</v>
      </c>
      <c r="Q152" s="213">
        <v>0</v>
      </c>
      <c r="R152" s="213">
        <f>Q152*H152</f>
        <v>0</v>
      </c>
      <c r="S152" s="213">
        <v>0</v>
      </c>
      <c r="T152" s="214">
        <f>S152*H152</f>
        <v>0</v>
      </c>
      <c r="U152" s="35"/>
      <c r="V152" s="35"/>
      <c r="W152" s="35"/>
      <c r="X152" s="35"/>
      <c r="Y152" s="35"/>
      <c r="Z152" s="35"/>
      <c r="AA152" s="35"/>
      <c r="AB152" s="35"/>
      <c r="AC152" s="35"/>
      <c r="AD152" s="35"/>
      <c r="AE152" s="35"/>
      <c r="AR152" s="215" t="s">
        <v>144</v>
      </c>
      <c r="AT152" s="215" t="s">
        <v>139</v>
      </c>
      <c r="AU152" s="215" t="s">
        <v>151</v>
      </c>
      <c r="AY152" s="18" t="s">
        <v>137</v>
      </c>
      <c r="BE152" s="216">
        <f>IF(N152="základní",J152,0)</f>
        <v>0</v>
      </c>
      <c r="BF152" s="216">
        <f>IF(N152="snížená",J152,0)</f>
        <v>0</v>
      </c>
      <c r="BG152" s="216">
        <f>IF(N152="zákl. přenesená",J152,0)</f>
        <v>0</v>
      </c>
      <c r="BH152" s="216">
        <f>IF(N152="sníž. přenesená",J152,0)</f>
        <v>0</v>
      </c>
      <c r="BI152" s="216">
        <f>IF(N152="nulová",J152,0)</f>
        <v>0</v>
      </c>
      <c r="BJ152" s="18" t="s">
        <v>87</v>
      </c>
      <c r="BK152" s="216">
        <f>ROUND(I152*H152,2)</f>
        <v>0</v>
      </c>
      <c r="BL152" s="18" t="s">
        <v>144</v>
      </c>
      <c r="BM152" s="215" t="s">
        <v>723</v>
      </c>
    </row>
    <row r="153" spans="1:65" s="15" customFormat="1" ht="11.25">
      <c r="B153" s="240"/>
      <c r="C153" s="241"/>
      <c r="D153" s="219" t="s">
        <v>145</v>
      </c>
      <c r="E153" s="242" t="s">
        <v>1</v>
      </c>
      <c r="F153" s="243" t="s">
        <v>724</v>
      </c>
      <c r="G153" s="241"/>
      <c r="H153" s="242" t="s">
        <v>1</v>
      </c>
      <c r="I153" s="244"/>
      <c r="J153" s="241"/>
      <c r="K153" s="241"/>
      <c r="L153" s="245"/>
      <c r="M153" s="246"/>
      <c r="N153" s="247"/>
      <c r="O153" s="247"/>
      <c r="P153" s="247"/>
      <c r="Q153" s="247"/>
      <c r="R153" s="247"/>
      <c r="S153" s="247"/>
      <c r="T153" s="248"/>
      <c r="AT153" s="249" t="s">
        <v>145</v>
      </c>
      <c r="AU153" s="249" t="s">
        <v>151</v>
      </c>
      <c r="AV153" s="15" t="s">
        <v>87</v>
      </c>
      <c r="AW153" s="15" t="s">
        <v>34</v>
      </c>
      <c r="AX153" s="15" t="s">
        <v>79</v>
      </c>
      <c r="AY153" s="249" t="s">
        <v>137</v>
      </c>
    </row>
    <row r="154" spans="1:65" s="13" customFormat="1" ht="11.25">
      <c r="B154" s="217"/>
      <c r="C154" s="218"/>
      <c r="D154" s="219" t="s">
        <v>145</v>
      </c>
      <c r="E154" s="220" t="s">
        <v>1</v>
      </c>
      <c r="F154" s="221" t="s">
        <v>725</v>
      </c>
      <c r="G154" s="218"/>
      <c r="H154" s="222">
        <v>3365.8879999999999</v>
      </c>
      <c r="I154" s="223"/>
      <c r="J154" s="218"/>
      <c r="K154" s="218"/>
      <c r="L154" s="224"/>
      <c r="M154" s="225"/>
      <c r="N154" s="226"/>
      <c r="O154" s="226"/>
      <c r="P154" s="226"/>
      <c r="Q154" s="226"/>
      <c r="R154" s="226"/>
      <c r="S154" s="226"/>
      <c r="T154" s="227"/>
      <c r="AT154" s="228" t="s">
        <v>145</v>
      </c>
      <c r="AU154" s="228" t="s">
        <v>151</v>
      </c>
      <c r="AV154" s="13" t="s">
        <v>89</v>
      </c>
      <c r="AW154" s="13" t="s">
        <v>34</v>
      </c>
      <c r="AX154" s="13" t="s">
        <v>79</v>
      </c>
      <c r="AY154" s="228" t="s">
        <v>137</v>
      </c>
    </row>
    <row r="155" spans="1:65" s="13" customFormat="1" ht="11.25">
      <c r="B155" s="217"/>
      <c r="C155" s="218"/>
      <c r="D155" s="219" t="s">
        <v>145</v>
      </c>
      <c r="E155" s="220" t="s">
        <v>1</v>
      </c>
      <c r="F155" s="221" t="s">
        <v>726</v>
      </c>
      <c r="G155" s="218"/>
      <c r="H155" s="222">
        <v>80.325000000000003</v>
      </c>
      <c r="I155" s="223"/>
      <c r="J155" s="218"/>
      <c r="K155" s="218"/>
      <c r="L155" s="224"/>
      <c r="M155" s="225"/>
      <c r="N155" s="226"/>
      <c r="O155" s="226"/>
      <c r="P155" s="226"/>
      <c r="Q155" s="226"/>
      <c r="R155" s="226"/>
      <c r="S155" s="226"/>
      <c r="T155" s="227"/>
      <c r="AT155" s="228" t="s">
        <v>145</v>
      </c>
      <c r="AU155" s="228" t="s">
        <v>151</v>
      </c>
      <c r="AV155" s="13" t="s">
        <v>89</v>
      </c>
      <c r="AW155" s="13" t="s">
        <v>34</v>
      </c>
      <c r="AX155" s="13" t="s">
        <v>79</v>
      </c>
      <c r="AY155" s="228" t="s">
        <v>137</v>
      </c>
    </row>
    <row r="156" spans="1:65" s="13" customFormat="1" ht="11.25">
      <c r="B156" s="217"/>
      <c r="C156" s="218"/>
      <c r="D156" s="219" t="s">
        <v>145</v>
      </c>
      <c r="E156" s="220" t="s">
        <v>1</v>
      </c>
      <c r="F156" s="221" t="s">
        <v>727</v>
      </c>
      <c r="G156" s="218"/>
      <c r="H156" s="222">
        <v>456.6</v>
      </c>
      <c r="I156" s="223"/>
      <c r="J156" s="218"/>
      <c r="K156" s="218"/>
      <c r="L156" s="224"/>
      <c r="M156" s="225"/>
      <c r="N156" s="226"/>
      <c r="O156" s="226"/>
      <c r="P156" s="226"/>
      <c r="Q156" s="226"/>
      <c r="R156" s="226"/>
      <c r="S156" s="226"/>
      <c r="T156" s="227"/>
      <c r="AT156" s="228" t="s">
        <v>145</v>
      </c>
      <c r="AU156" s="228" t="s">
        <v>151</v>
      </c>
      <c r="AV156" s="13" t="s">
        <v>89</v>
      </c>
      <c r="AW156" s="13" t="s">
        <v>34</v>
      </c>
      <c r="AX156" s="13" t="s">
        <v>79</v>
      </c>
      <c r="AY156" s="228" t="s">
        <v>137</v>
      </c>
    </row>
    <row r="157" spans="1:65" s="14" customFormat="1" ht="11.25">
      <c r="B157" s="229"/>
      <c r="C157" s="230"/>
      <c r="D157" s="219" t="s">
        <v>145</v>
      </c>
      <c r="E157" s="231" t="s">
        <v>1</v>
      </c>
      <c r="F157" s="232" t="s">
        <v>147</v>
      </c>
      <c r="G157" s="230"/>
      <c r="H157" s="233">
        <v>3902.8130000000001</v>
      </c>
      <c r="I157" s="234"/>
      <c r="J157" s="230"/>
      <c r="K157" s="230"/>
      <c r="L157" s="235"/>
      <c r="M157" s="236"/>
      <c r="N157" s="237"/>
      <c r="O157" s="237"/>
      <c r="P157" s="237"/>
      <c r="Q157" s="237"/>
      <c r="R157" s="237"/>
      <c r="S157" s="237"/>
      <c r="T157" s="238"/>
      <c r="AT157" s="239" t="s">
        <v>145</v>
      </c>
      <c r="AU157" s="239" t="s">
        <v>151</v>
      </c>
      <c r="AV157" s="14" t="s">
        <v>144</v>
      </c>
      <c r="AW157" s="14" t="s">
        <v>34</v>
      </c>
      <c r="AX157" s="14" t="s">
        <v>87</v>
      </c>
      <c r="AY157" s="239" t="s">
        <v>137</v>
      </c>
    </row>
    <row r="158" spans="1:65" s="2" customFormat="1" ht="24" customHeight="1">
      <c r="A158" s="35"/>
      <c r="B158" s="36"/>
      <c r="C158" s="204" t="s">
        <v>89</v>
      </c>
      <c r="D158" s="204" t="s">
        <v>139</v>
      </c>
      <c r="E158" s="205" t="s">
        <v>728</v>
      </c>
      <c r="F158" s="206" t="s">
        <v>729</v>
      </c>
      <c r="G158" s="207" t="s">
        <v>173</v>
      </c>
      <c r="H158" s="208">
        <v>3893.3629999999998</v>
      </c>
      <c r="I158" s="209"/>
      <c r="J158" s="210">
        <f>ROUND(I158*H158,2)</f>
        <v>0</v>
      </c>
      <c r="K158" s="206" t="s">
        <v>143</v>
      </c>
      <c r="L158" s="40"/>
      <c r="M158" s="211" t="s">
        <v>1</v>
      </c>
      <c r="N158" s="212" t="s">
        <v>44</v>
      </c>
      <c r="O158" s="72"/>
      <c r="P158" s="213">
        <f>O158*H158</f>
        <v>0</v>
      </c>
      <c r="Q158" s="213">
        <v>0</v>
      </c>
      <c r="R158" s="213">
        <f>Q158*H158</f>
        <v>0</v>
      </c>
      <c r="S158" s="213">
        <v>0</v>
      </c>
      <c r="T158" s="214">
        <f>S158*H158</f>
        <v>0</v>
      </c>
      <c r="U158" s="35"/>
      <c r="V158" s="35"/>
      <c r="W158" s="35"/>
      <c r="X158" s="35"/>
      <c r="Y158" s="35"/>
      <c r="Z158" s="35"/>
      <c r="AA158" s="35"/>
      <c r="AB158" s="35"/>
      <c r="AC158" s="35"/>
      <c r="AD158" s="35"/>
      <c r="AE158" s="35"/>
      <c r="AR158" s="215" t="s">
        <v>144</v>
      </c>
      <c r="AT158" s="215" t="s">
        <v>139</v>
      </c>
      <c r="AU158" s="215" t="s">
        <v>151</v>
      </c>
      <c r="AY158" s="18" t="s">
        <v>137</v>
      </c>
      <c r="BE158" s="216">
        <f>IF(N158="základní",J158,0)</f>
        <v>0</v>
      </c>
      <c r="BF158" s="216">
        <f>IF(N158="snížená",J158,0)</f>
        <v>0</v>
      </c>
      <c r="BG158" s="216">
        <f>IF(N158="zákl. přenesená",J158,0)</f>
        <v>0</v>
      </c>
      <c r="BH158" s="216">
        <f>IF(N158="sníž. přenesená",J158,0)</f>
        <v>0</v>
      </c>
      <c r="BI158" s="216">
        <f>IF(N158="nulová",J158,0)</f>
        <v>0</v>
      </c>
      <c r="BJ158" s="18" t="s">
        <v>87</v>
      </c>
      <c r="BK158" s="216">
        <f>ROUND(I158*H158,2)</f>
        <v>0</v>
      </c>
      <c r="BL158" s="18" t="s">
        <v>144</v>
      </c>
      <c r="BM158" s="215" t="s">
        <v>730</v>
      </c>
    </row>
    <row r="159" spans="1:65" s="15" customFormat="1" ht="11.25">
      <c r="B159" s="240"/>
      <c r="C159" s="241"/>
      <c r="D159" s="219" t="s">
        <v>145</v>
      </c>
      <c r="E159" s="242" t="s">
        <v>1</v>
      </c>
      <c r="F159" s="243" t="s">
        <v>731</v>
      </c>
      <c r="G159" s="241"/>
      <c r="H159" s="242" t="s">
        <v>1</v>
      </c>
      <c r="I159" s="244"/>
      <c r="J159" s="241"/>
      <c r="K159" s="241"/>
      <c r="L159" s="245"/>
      <c r="M159" s="246"/>
      <c r="N159" s="247"/>
      <c r="O159" s="247"/>
      <c r="P159" s="247"/>
      <c r="Q159" s="247"/>
      <c r="R159" s="247"/>
      <c r="S159" s="247"/>
      <c r="T159" s="248"/>
      <c r="AT159" s="249" t="s">
        <v>145</v>
      </c>
      <c r="AU159" s="249" t="s">
        <v>151</v>
      </c>
      <c r="AV159" s="15" t="s">
        <v>87</v>
      </c>
      <c r="AW159" s="15" t="s">
        <v>34</v>
      </c>
      <c r="AX159" s="15" t="s">
        <v>79</v>
      </c>
      <c r="AY159" s="249" t="s">
        <v>137</v>
      </c>
    </row>
    <row r="160" spans="1:65" s="13" customFormat="1" ht="11.25">
      <c r="B160" s="217"/>
      <c r="C160" s="218"/>
      <c r="D160" s="219" t="s">
        <v>145</v>
      </c>
      <c r="E160" s="220" t="s">
        <v>1</v>
      </c>
      <c r="F160" s="221" t="s">
        <v>725</v>
      </c>
      <c r="G160" s="218"/>
      <c r="H160" s="222">
        <v>3365.8879999999999</v>
      </c>
      <c r="I160" s="223"/>
      <c r="J160" s="218"/>
      <c r="K160" s="218"/>
      <c r="L160" s="224"/>
      <c r="M160" s="225"/>
      <c r="N160" s="226"/>
      <c r="O160" s="226"/>
      <c r="P160" s="226"/>
      <c r="Q160" s="226"/>
      <c r="R160" s="226"/>
      <c r="S160" s="226"/>
      <c r="T160" s="227"/>
      <c r="AT160" s="228" t="s">
        <v>145</v>
      </c>
      <c r="AU160" s="228" t="s">
        <v>151</v>
      </c>
      <c r="AV160" s="13" t="s">
        <v>89</v>
      </c>
      <c r="AW160" s="13" t="s">
        <v>34</v>
      </c>
      <c r="AX160" s="13" t="s">
        <v>79</v>
      </c>
      <c r="AY160" s="228" t="s">
        <v>137</v>
      </c>
    </row>
    <row r="161" spans="1:65" s="13" customFormat="1" ht="11.25">
      <c r="B161" s="217"/>
      <c r="C161" s="218"/>
      <c r="D161" s="219" t="s">
        <v>145</v>
      </c>
      <c r="E161" s="220" t="s">
        <v>1</v>
      </c>
      <c r="F161" s="221" t="s">
        <v>732</v>
      </c>
      <c r="G161" s="218"/>
      <c r="H161" s="222">
        <v>70.875</v>
      </c>
      <c r="I161" s="223"/>
      <c r="J161" s="218"/>
      <c r="K161" s="218"/>
      <c r="L161" s="224"/>
      <c r="M161" s="225"/>
      <c r="N161" s="226"/>
      <c r="O161" s="226"/>
      <c r="P161" s="226"/>
      <c r="Q161" s="226"/>
      <c r="R161" s="226"/>
      <c r="S161" s="226"/>
      <c r="T161" s="227"/>
      <c r="AT161" s="228" t="s">
        <v>145</v>
      </c>
      <c r="AU161" s="228" t="s">
        <v>151</v>
      </c>
      <c r="AV161" s="13" t="s">
        <v>89</v>
      </c>
      <c r="AW161" s="13" t="s">
        <v>34</v>
      </c>
      <c r="AX161" s="13" t="s">
        <v>79</v>
      </c>
      <c r="AY161" s="228" t="s">
        <v>137</v>
      </c>
    </row>
    <row r="162" spans="1:65" s="13" customFormat="1" ht="11.25">
      <c r="B162" s="217"/>
      <c r="C162" s="218"/>
      <c r="D162" s="219" t="s">
        <v>145</v>
      </c>
      <c r="E162" s="220" t="s">
        <v>1</v>
      </c>
      <c r="F162" s="221" t="s">
        <v>727</v>
      </c>
      <c r="G162" s="218"/>
      <c r="H162" s="222">
        <v>456.6</v>
      </c>
      <c r="I162" s="223"/>
      <c r="J162" s="218"/>
      <c r="K162" s="218"/>
      <c r="L162" s="224"/>
      <c r="M162" s="225"/>
      <c r="N162" s="226"/>
      <c r="O162" s="226"/>
      <c r="P162" s="226"/>
      <c r="Q162" s="226"/>
      <c r="R162" s="226"/>
      <c r="S162" s="226"/>
      <c r="T162" s="227"/>
      <c r="AT162" s="228" t="s">
        <v>145</v>
      </c>
      <c r="AU162" s="228" t="s">
        <v>151</v>
      </c>
      <c r="AV162" s="13" t="s">
        <v>89</v>
      </c>
      <c r="AW162" s="13" t="s">
        <v>34</v>
      </c>
      <c r="AX162" s="13" t="s">
        <v>79</v>
      </c>
      <c r="AY162" s="228" t="s">
        <v>137</v>
      </c>
    </row>
    <row r="163" spans="1:65" s="14" customFormat="1" ht="11.25">
      <c r="B163" s="229"/>
      <c r="C163" s="230"/>
      <c r="D163" s="219" t="s">
        <v>145</v>
      </c>
      <c r="E163" s="231" t="s">
        <v>1</v>
      </c>
      <c r="F163" s="232" t="s">
        <v>147</v>
      </c>
      <c r="G163" s="230"/>
      <c r="H163" s="233">
        <v>3893.3629999999998</v>
      </c>
      <c r="I163" s="234"/>
      <c r="J163" s="230"/>
      <c r="K163" s="230"/>
      <c r="L163" s="235"/>
      <c r="M163" s="236"/>
      <c r="N163" s="237"/>
      <c r="O163" s="237"/>
      <c r="P163" s="237"/>
      <c r="Q163" s="237"/>
      <c r="R163" s="237"/>
      <c r="S163" s="237"/>
      <c r="T163" s="238"/>
      <c r="AT163" s="239" t="s">
        <v>145</v>
      </c>
      <c r="AU163" s="239" t="s">
        <v>151</v>
      </c>
      <c r="AV163" s="14" t="s">
        <v>144</v>
      </c>
      <c r="AW163" s="14" t="s">
        <v>34</v>
      </c>
      <c r="AX163" s="14" t="s">
        <v>87</v>
      </c>
      <c r="AY163" s="239" t="s">
        <v>137</v>
      </c>
    </row>
    <row r="164" spans="1:65" s="2" customFormat="1" ht="24" customHeight="1">
      <c r="A164" s="35"/>
      <c r="B164" s="36"/>
      <c r="C164" s="204" t="s">
        <v>151</v>
      </c>
      <c r="D164" s="204" t="s">
        <v>139</v>
      </c>
      <c r="E164" s="205" t="s">
        <v>206</v>
      </c>
      <c r="F164" s="206" t="s">
        <v>207</v>
      </c>
      <c r="G164" s="207" t="s">
        <v>173</v>
      </c>
      <c r="H164" s="208">
        <v>3893.3629999999998</v>
      </c>
      <c r="I164" s="209"/>
      <c r="J164" s="210">
        <f>ROUND(I164*H164,2)</f>
        <v>0</v>
      </c>
      <c r="K164" s="206" t="s">
        <v>143</v>
      </c>
      <c r="L164" s="40"/>
      <c r="M164" s="211" t="s">
        <v>1</v>
      </c>
      <c r="N164" s="212" t="s">
        <v>44</v>
      </c>
      <c r="O164" s="72"/>
      <c r="P164" s="213">
        <f>O164*H164</f>
        <v>0</v>
      </c>
      <c r="Q164" s="213">
        <v>0</v>
      </c>
      <c r="R164" s="213">
        <f>Q164*H164</f>
        <v>0</v>
      </c>
      <c r="S164" s="213">
        <v>0</v>
      </c>
      <c r="T164" s="214">
        <f>S164*H164</f>
        <v>0</v>
      </c>
      <c r="U164" s="35"/>
      <c r="V164" s="35"/>
      <c r="W164" s="35"/>
      <c r="X164" s="35"/>
      <c r="Y164" s="35"/>
      <c r="Z164" s="35"/>
      <c r="AA164" s="35"/>
      <c r="AB164" s="35"/>
      <c r="AC164" s="35"/>
      <c r="AD164" s="35"/>
      <c r="AE164" s="35"/>
      <c r="AR164" s="215" t="s">
        <v>144</v>
      </c>
      <c r="AT164" s="215" t="s">
        <v>139</v>
      </c>
      <c r="AU164" s="215" t="s">
        <v>151</v>
      </c>
      <c r="AY164" s="18" t="s">
        <v>137</v>
      </c>
      <c r="BE164" s="216">
        <f>IF(N164="základní",J164,0)</f>
        <v>0</v>
      </c>
      <c r="BF164" s="216">
        <f>IF(N164="snížená",J164,0)</f>
        <v>0</v>
      </c>
      <c r="BG164" s="216">
        <f>IF(N164="zákl. přenesená",J164,0)</f>
        <v>0</v>
      </c>
      <c r="BH164" s="216">
        <f>IF(N164="sníž. přenesená",J164,0)</f>
        <v>0</v>
      </c>
      <c r="BI164" s="216">
        <f>IF(N164="nulová",J164,0)</f>
        <v>0</v>
      </c>
      <c r="BJ164" s="18" t="s">
        <v>87</v>
      </c>
      <c r="BK164" s="216">
        <f>ROUND(I164*H164,2)</f>
        <v>0</v>
      </c>
      <c r="BL164" s="18" t="s">
        <v>144</v>
      </c>
      <c r="BM164" s="215" t="s">
        <v>733</v>
      </c>
    </row>
    <row r="165" spans="1:65" s="15" customFormat="1" ht="11.25">
      <c r="B165" s="240"/>
      <c r="C165" s="241"/>
      <c r="D165" s="219" t="s">
        <v>145</v>
      </c>
      <c r="E165" s="242" t="s">
        <v>1</v>
      </c>
      <c r="F165" s="243" t="s">
        <v>734</v>
      </c>
      <c r="G165" s="241"/>
      <c r="H165" s="242" t="s">
        <v>1</v>
      </c>
      <c r="I165" s="244"/>
      <c r="J165" s="241"/>
      <c r="K165" s="241"/>
      <c r="L165" s="245"/>
      <c r="M165" s="246"/>
      <c r="N165" s="247"/>
      <c r="O165" s="247"/>
      <c r="P165" s="247"/>
      <c r="Q165" s="247"/>
      <c r="R165" s="247"/>
      <c r="S165" s="247"/>
      <c r="T165" s="248"/>
      <c r="AT165" s="249" t="s">
        <v>145</v>
      </c>
      <c r="AU165" s="249" t="s">
        <v>151</v>
      </c>
      <c r="AV165" s="15" t="s">
        <v>87</v>
      </c>
      <c r="AW165" s="15" t="s">
        <v>34</v>
      </c>
      <c r="AX165" s="15" t="s">
        <v>79</v>
      </c>
      <c r="AY165" s="249" t="s">
        <v>137</v>
      </c>
    </row>
    <row r="166" spans="1:65" s="13" customFormat="1" ht="11.25">
      <c r="B166" s="217"/>
      <c r="C166" s="218"/>
      <c r="D166" s="219" t="s">
        <v>145</v>
      </c>
      <c r="E166" s="220" t="s">
        <v>1</v>
      </c>
      <c r="F166" s="221" t="s">
        <v>725</v>
      </c>
      <c r="G166" s="218"/>
      <c r="H166" s="222">
        <v>3365.8879999999999</v>
      </c>
      <c r="I166" s="223"/>
      <c r="J166" s="218"/>
      <c r="K166" s="218"/>
      <c r="L166" s="224"/>
      <c r="M166" s="225"/>
      <c r="N166" s="226"/>
      <c r="O166" s="226"/>
      <c r="P166" s="226"/>
      <c r="Q166" s="226"/>
      <c r="R166" s="226"/>
      <c r="S166" s="226"/>
      <c r="T166" s="227"/>
      <c r="AT166" s="228" t="s">
        <v>145</v>
      </c>
      <c r="AU166" s="228" t="s">
        <v>151</v>
      </c>
      <c r="AV166" s="13" t="s">
        <v>89</v>
      </c>
      <c r="AW166" s="13" t="s">
        <v>34</v>
      </c>
      <c r="AX166" s="13" t="s">
        <v>79</v>
      </c>
      <c r="AY166" s="228" t="s">
        <v>137</v>
      </c>
    </row>
    <row r="167" spans="1:65" s="13" customFormat="1" ht="11.25">
      <c r="B167" s="217"/>
      <c r="C167" s="218"/>
      <c r="D167" s="219" t="s">
        <v>145</v>
      </c>
      <c r="E167" s="220" t="s">
        <v>1</v>
      </c>
      <c r="F167" s="221" t="s">
        <v>732</v>
      </c>
      <c r="G167" s="218"/>
      <c r="H167" s="222">
        <v>70.875</v>
      </c>
      <c r="I167" s="223"/>
      <c r="J167" s="218"/>
      <c r="K167" s="218"/>
      <c r="L167" s="224"/>
      <c r="M167" s="225"/>
      <c r="N167" s="226"/>
      <c r="O167" s="226"/>
      <c r="P167" s="226"/>
      <c r="Q167" s="226"/>
      <c r="R167" s="226"/>
      <c r="S167" s="226"/>
      <c r="T167" s="227"/>
      <c r="AT167" s="228" t="s">
        <v>145</v>
      </c>
      <c r="AU167" s="228" t="s">
        <v>151</v>
      </c>
      <c r="AV167" s="13" t="s">
        <v>89</v>
      </c>
      <c r="AW167" s="13" t="s">
        <v>34</v>
      </c>
      <c r="AX167" s="13" t="s">
        <v>79</v>
      </c>
      <c r="AY167" s="228" t="s">
        <v>137</v>
      </c>
    </row>
    <row r="168" spans="1:65" s="13" customFormat="1" ht="11.25">
      <c r="B168" s="217"/>
      <c r="C168" s="218"/>
      <c r="D168" s="219" t="s">
        <v>145</v>
      </c>
      <c r="E168" s="220" t="s">
        <v>1</v>
      </c>
      <c r="F168" s="221" t="s">
        <v>727</v>
      </c>
      <c r="G168" s="218"/>
      <c r="H168" s="222">
        <v>456.6</v>
      </c>
      <c r="I168" s="223"/>
      <c r="J168" s="218"/>
      <c r="K168" s="218"/>
      <c r="L168" s="224"/>
      <c r="M168" s="225"/>
      <c r="N168" s="226"/>
      <c r="O168" s="226"/>
      <c r="P168" s="226"/>
      <c r="Q168" s="226"/>
      <c r="R168" s="226"/>
      <c r="S168" s="226"/>
      <c r="T168" s="227"/>
      <c r="AT168" s="228" t="s">
        <v>145</v>
      </c>
      <c r="AU168" s="228" t="s">
        <v>151</v>
      </c>
      <c r="AV168" s="13" t="s">
        <v>89</v>
      </c>
      <c r="AW168" s="13" t="s">
        <v>34</v>
      </c>
      <c r="AX168" s="13" t="s">
        <v>79</v>
      </c>
      <c r="AY168" s="228" t="s">
        <v>137</v>
      </c>
    </row>
    <row r="169" spans="1:65" s="14" customFormat="1" ht="11.25">
      <c r="B169" s="229"/>
      <c r="C169" s="230"/>
      <c r="D169" s="219" t="s">
        <v>145</v>
      </c>
      <c r="E169" s="231" t="s">
        <v>1</v>
      </c>
      <c r="F169" s="232" t="s">
        <v>147</v>
      </c>
      <c r="G169" s="230"/>
      <c r="H169" s="233">
        <v>3893.3629999999998</v>
      </c>
      <c r="I169" s="234"/>
      <c r="J169" s="230"/>
      <c r="K169" s="230"/>
      <c r="L169" s="235"/>
      <c r="M169" s="236"/>
      <c r="N169" s="237"/>
      <c r="O169" s="237"/>
      <c r="P169" s="237"/>
      <c r="Q169" s="237"/>
      <c r="R169" s="237"/>
      <c r="S169" s="237"/>
      <c r="T169" s="238"/>
      <c r="AT169" s="239" t="s">
        <v>145</v>
      </c>
      <c r="AU169" s="239" t="s">
        <v>151</v>
      </c>
      <c r="AV169" s="14" t="s">
        <v>144</v>
      </c>
      <c r="AW169" s="14" t="s">
        <v>34</v>
      </c>
      <c r="AX169" s="14" t="s">
        <v>87</v>
      </c>
      <c r="AY169" s="239" t="s">
        <v>137</v>
      </c>
    </row>
    <row r="170" spans="1:65" s="2" customFormat="1" ht="16.5" customHeight="1">
      <c r="A170" s="35"/>
      <c r="B170" s="36"/>
      <c r="C170" s="204" t="s">
        <v>144</v>
      </c>
      <c r="D170" s="204" t="s">
        <v>139</v>
      </c>
      <c r="E170" s="205" t="s">
        <v>217</v>
      </c>
      <c r="F170" s="206" t="s">
        <v>218</v>
      </c>
      <c r="G170" s="207" t="s">
        <v>173</v>
      </c>
      <c r="H170" s="208">
        <v>3893.3629999999998</v>
      </c>
      <c r="I170" s="209"/>
      <c r="J170" s="210">
        <f>ROUND(I170*H170,2)</f>
        <v>0</v>
      </c>
      <c r="K170" s="206" t="s">
        <v>143</v>
      </c>
      <c r="L170" s="40"/>
      <c r="M170" s="211" t="s">
        <v>1</v>
      </c>
      <c r="N170" s="212" t="s">
        <v>44</v>
      </c>
      <c r="O170" s="72"/>
      <c r="P170" s="213">
        <f>O170*H170</f>
        <v>0</v>
      </c>
      <c r="Q170" s="213">
        <v>0</v>
      </c>
      <c r="R170" s="213">
        <f>Q170*H170</f>
        <v>0</v>
      </c>
      <c r="S170" s="213">
        <v>0</v>
      </c>
      <c r="T170" s="214">
        <f>S170*H170</f>
        <v>0</v>
      </c>
      <c r="U170" s="35"/>
      <c r="V170" s="35"/>
      <c r="W170" s="35"/>
      <c r="X170" s="35"/>
      <c r="Y170" s="35"/>
      <c r="Z170" s="35"/>
      <c r="AA170" s="35"/>
      <c r="AB170" s="35"/>
      <c r="AC170" s="35"/>
      <c r="AD170" s="35"/>
      <c r="AE170" s="35"/>
      <c r="AR170" s="215" t="s">
        <v>144</v>
      </c>
      <c r="AT170" s="215" t="s">
        <v>139</v>
      </c>
      <c r="AU170" s="215" t="s">
        <v>151</v>
      </c>
      <c r="AY170" s="18" t="s">
        <v>137</v>
      </c>
      <c r="BE170" s="216">
        <f>IF(N170="základní",J170,0)</f>
        <v>0</v>
      </c>
      <c r="BF170" s="216">
        <f>IF(N170="snížená",J170,0)</f>
        <v>0</v>
      </c>
      <c r="BG170" s="216">
        <f>IF(N170="zákl. přenesená",J170,0)</f>
        <v>0</v>
      </c>
      <c r="BH170" s="216">
        <f>IF(N170="sníž. přenesená",J170,0)</f>
        <v>0</v>
      </c>
      <c r="BI170" s="216">
        <f>IF(N170="nulová",J170,0)</f>
        <v>0</v>
      </c>
      <c r="BJ170" s="18" t="s">
        <v>87</v>
      </c>
      <c r="BK170" s="216">
        <f>ROUND(I170*H170,2)</f>
        <v>0</v>
      </c>
      <c r="BL170" s="18" t="s">
        <v>144</v>
      </c>
      <c r="BM170" s="215" t="s">
        <v>735</v>
      </c>
    </row>
    <row r="171" spans="1:65" s="13" customFormat="1" ht="22.5">
      <c r="B171" s="217"/>
      <c r="C171" s="218"/>
      <c r="D171" s="219" t="s">
        <v>145</v>
      </c>
      <c r="E171" s="220" t="s">
        <v>1</v>
      </c>
      <c r="F171" s="221" t="s">
        <v>736</v>
      </c>
      <c r="G171" s="218"/>
      <c r="H171" s="222">
        <v>3893.3629999999998</v>
      </c>
      <c r="I171" s="223"/>
      <c r="J171" s="218"/>
      <c r="K171" s="218"/>
      <c r="L171" s="224"/>
      <c r="M171" s="225"/>
      <c r="N171" s="226"/>
      <c r="O171" s="226"/>
      <c r="P171" s="226"/>
      <c r="Q171" s="226"/>
      <c r="R171" s="226"/>
      <c r="S171" s="226"/>
      <c r="T171" s="227"/>
      <c r="AT171" s="228" t="s">
        <v>145</v>
      </c>
      <c r="AU171" s="228" t="s">
        <v>151</v>
      </c>
      <c r="AV171" s="13" t="s">
        <v>89</v>
      </c>
      <c r="AW171" s="13" t="s">
        <v>34</v>
      </c>
      <c r="AX171" s="13" t="s">
        <v>87</v>
      </c>
      <c r="AY171" s="228" t="s">
        <v>137</v>
      </c>
    </row>
    <row r="172" spans="1:65" s="2" customFormat="1" ht="24" customHeight="1">
      <c r="A172" s="35"/>
      <c r="B172" s="36"/>
      <c r="C172" s="204" t="s">
        <v>160</v>
      </c>
      <c r="D172" s="204" t="s">
        <v>139</v>
      </c>
      <c r="E172" s="205" t="s">
        <v>221</v>
      </c>
      <c r="F172" s="206" t="s">
        <v>222</v>
      </c>
      <c r="G172" s="207" t="s">
        <v>223</v>
      </c>
      <c r="H172" s="208">
        <v>7786.7259999999997</v>
      </c>
      <c r="I172" s="209"/>
      <c r="J172" s="210">
        <f>ROUND(I172*H172,2)</f>
        <v>0</v>
      </c>
      <c r="K172" s="206" t="s">
        <v>143</v>
      </c>
      <c r="L172" s="40"/>
      <c r="M172" s="211" t="s">
        <v>1</v>
      </c>
      <c r="N172" s="212" t="s">
        <v>44</v>
      </c>
      <c r="O172" s="72"/>
      <c r="P172" s="213">
        <f>O172*H172</f>
        <v>0</v>
      </c>
      <c r="Q172" s="213">
        <v>0</v>
      </c>
      <c r="R172" s="213">
        <f>Q172*H172</f>
        <v>0</v>
      </c>
      <c r="S172" s="213">
        <v>0</v>
      </c>
      <c r="T172" s="214">
        <f>S172*H172</f>
        <v>0</v>
      </c>
      <c r="U172" s="35"/>
      <c r="V172" s="35"/>
      <c r="W172" s="35"/>
      <c r="X172" s="35"/>
      <c r="Y172" s="35"/>
      <c r="Z172" s="35"/>
      <c r="AA172" s="35"/>
      <c r="AB172" s="35"/>
      <c r="AC172" s="35"/>
      <c r="AD172" s="35"/>
      <c r="AE172" s="35"/>
      <c r="AR172" s="215" t="s">
        <v>144</v>
      </c>
      <c r="AT172" s="215" t="s">
        <v>139</v>
      </c>
      <c r="AU172" s="215" t="s">
        <v>151</v>
      </c>
      <c r="AY172" s="18" t="s">
        <v>137</v>
      </c>
      <c r="BE172" s="216">
        <f>IF(N172="základní",J172,0)</f>
        <v>0</v>
      </c>
      <c r="BF172" s="216">
        <f>IF(N172="snížená",J172,0)</f>
        <v>0</v>
      </c>
      <c r="BG172" s="216">
        <f>IF(N172="zákl. přenesená",J172,0)</f>
        <v>0</v>
      </c>
      <c r="BH172" s="216">
        <f>IF(N172="sníž. přenesená",J172,0)</f>
        <v>0</v>
      </c>
      <c r="BI172" s="216">
        <f>IF(N172="nulová",J172,0)</f>
        <v>0</v>
      </c>
      <c r="BJ172" s="18" t="s">
        <v>87</v>
      </c>
      <c r="BK172" s="216">
        <f>ROUND(I172*H172,2)</f>
        <v>0</v>
      </c>
      <c r="BL172" s="18" t="s">
        <v>144</v>
      </c>
      <c r="BM172" s="215" t="s">
        <v>737</v>
      </c>
    </row>
    <row r="173" spans="1:65" s="13" customFormat="1" ht="22.5">
      <c r="B173" s="217"/>
      <c r="C173" s="218"/>
      <c r="D173" s="219" t="s">
        <v>145</v>
      </c>
      <c r="E173" s="220" t="s">
        <v>1</v>
      </c>
      <c r="F173" s="221" t="s">
        <v>738</v>
      </c>
      <c r="G173" s="218"/>
      <c r="H173" s="222">
        <v>7786.7259999999997</v>
      </c>
      <c r="I173" s="223"/>
      <c r="J173" s="218"/>
      <c r="K173" s="218"/>
      <c r="L173" s="224"/>
      <c r="M173" s="225"/>
      <c r="N173" s="226"/>
      <c r="O173" s="226"/>
      <c r="P173" s="226"/>
      <c r="Q173" s="226"/>
      <c r="R173" s="226"/>
      <c r="S173" s="226"/>
      <c r="T173" s="227"/>
      <c r="AT173" s="228" t="s">
        <v>145</v>
      </c>
      <c r="AU173" s="228" t="s">
        <v>151</v>
      </c>
      <c r="AV173" s="13" t="s">
        <v>89</v>
      </c>
      <c r="AW173" s="13" t="s">
        <v>34</v>
      </c>
      <c r="AX173" s="13" t="s">
        <v>87</v>
      </c>
      <c r="AY173" s="228" t="s">
        <v>137</v>
      </c>
    </row>
    <row r="174" spans="1:65" s="2" customFormat="1" ht="16.5" customHeight="1">
      <c r="A174" s="35"/>
      <c r="B174" s="36"/>
      <c r="C174" s="204" t="s">
        <v>154</v>
      </c>
      <c r="D174" s="204" t="s">
        <v>139</v>
      </c>
      <c r="E174" s="205" t="s">
        <v>606</v>
      </c>
      <c r="F174" s="206" t="s">
        <v>607</v>
      </c>
      <c r="G174" s="207" t="s">
        <v>188</v>
      </c>
      <c r="H174" s="208">
        <v>6497.94</v>
      </c>
      <c r="I174" s="209"/>
      <c r="J174" s="210">
        <f>ROUND(I174*H174,2)</f>
        <v>0</v>
      </c>
      <c r="K174" s="206" t="s">
        <v>143</v>
      </c>
      <c r="L174" s="40"/>
      <c r="M174" s="211" t="s">
        <v>1</v>
      </c>
      <c r="N174" s="212" t="s">
        <v>44</v>
      </c>
      <c r="O174" s="72"/>
      <c r="P174" s="213">
        <f>O174*H174</f>
        <v>0</v>
      </c>
      <c r="Q174" s="213">
        <v>0</v>
      </c>
      <c r="R174" s="213">
        <f>Q174*H174</f>
        <v>0</v>
      </c>
      <c r="S174" s="213">
        <v>0</v>
      </c>
      <c r="T174" s="214">
        <f>S174*H174</f>
        <v>0</v>
      </c>
      <c r="U174" s="35"/>
      <c r="V174" s="35"/>
      <c r="W174" s="35"/>
      <c r="X174" s="35"/>
      <c r="Y174" s="35"/>
      <c r="Z174" s="35"/>
      <c r="AA174" s="35"/>
      <c r="AB174" s="35"/>
      <c r="AC174" s="35"/>
      <c r="AD174" s="35"/>
      <c r="AE174" s="35"/>
      <c r="AR174" s="215" t="s">
        <v>144</v>
      </c>
      <c r="AT174" s="215" t="s">
        <v>139</v>
      </c>
      <c r="AU174" s="215" t="s">
        <v>151</v>
      </c>
      <c r="AY174" s="18" t="s">
        <v>137</v>
      </c>
      <c r="BE174" s="216">
        <f>IF(N174="základní",J174,0)</f>
        <v>0</v>
      </c>
      <c r="BF174" s="216">
        <f>IF(N174="snížená",J174,0)</f>
        <v>0</v>
      </c>
      <c r="BG174" s="216">
        <f>IF(N174="zákl. přenesená",J174,0)</f>
        <v>0</v>
      </c>
      <c r="BH174" s="216">
        <f>IF(N174="sníž. přenesená",J174,0)</f>
        <v>0</v>
      </c>
      <c r="BI174" s="216">
        <f>IF(N174="nulová",J174,0)</f>
        <v>0</v>
      </c>
      <c r="BJ174" s="18" t="s">
        <v>87</v>
      </c>
      <c r="BK174" s="216">
        <f>ROUND(I174*H174,2)</f>
        <v>0</v>
      </c>
      <c r="BL174" s="18" t="s">
        <v>144</v>
      </c>
      <c r="BM174" s="215" t="s">
        <v>739</v>
      </c>
    </row>
    <row r="175" spans="1:65" s="15" customFormat="1" ht="11.25">
      <c r="B175" s="240"/>
      <c r="C175" s="241"/>
      <c r="D175" s="219" t="s">
        <v>145</v>
      </c>
      <c r="E175" s="242" t="s">
        <v>1</v>
      </c>
      <c r="F175" s="243" t="s">
        <v>740</v>
      </c>
      <c r="G175" s="241"/>
      <c r="H175" s="242" t="s">
        <v>1</v>
      </c>
      <c r="I175" s="244"/>
      <c r="J175" s="241"/>
      <c r="K175" s="241"/>
      <c r="L175" s="245"/>
      <c r="M175" s="246"/>
      <c r="N175" s="247"/>
      <c r="O175" s="247"/>
      <c r="P175" s="247"/>
      <c r="Q175" s="247"/>
      <c r="R175" s="247"/>
      <c r="S175" s="247"/>
      <c r="T175" s="248"/>
      <c r="AT175" s="249" t="s">
        <v>145</v>
      </c>
      <c r="AU175" s="249" t="s">
        <v>151</v>
      </c>
      <c r="AV175" s="15" t="s">
        <v>87</v>
      </c>
      <c r="AW175" s="15" t="s">
        <v>34</v>
      </c>
      <c r="AX175" s="15" t="s">
        <v>79</v>
      </c>
      <c r="AY175" s="249" t="s">
        <v>137</v>
      </c>
    </row>
    <row r="176" spans="1:65" s="13" customFormat="1" ht="11.25">
      <c r="B176" s="217"/>
      <c r="C176" s="218"/>
      <c r="D176" s="219" t="s">
        <v>145</v>
      </c>
      <c r="E176" s="220" t="s">
        <v>1</v>
      </c>
      <c r="F176" s="221" t="s">
        <v>741</v>
      </c>
      <c r="G176" s="218"/>
      <c r="H176" s="222">
        <v>1783.77</v>
      </c>
      <c r="I176" s="223"/>
      <c r="J176" s="218"/>
      <c r="K176" s="218"/>
      <c r="L176" s="224"/>
      <c r="M176" s="225"/>
      <c r="N176" s="226"/>
      <c r="O176" s="226"/>
      <c r="P176" s="226"/>
      <c r="Q176" s="226"/>
      <c r="R176" s="226"/>
      <c r="S176" s="226"/>
      <c r="T176" s="227"/>
      <c r="AT176" s="228" t="s">
        <v>145</v>
      </c>
      <c r="AU176" s="228" t="s">
        <v>151</v>
      </c>
      <c r="AV176" s="13" t="s">
        <v>89</v>
      </c>
      <c r="AW176" s="13" t="s">
        <v>34</v>
      </c>
      <c r="AX176" s="13" t="s">
        <v>79</v>
      </c>
      <c r="AY176" s="228" t="s">
        <v>137</v>
      </c>
    </row>
    <row r="177" spans="1:65" s="13" customFormat="1" ht="11.25">
      <c r="B177" s="217"/>
      <c r="C177" s="218"/>
      <c r="D177" s="219" t="s">
        <v>145</v>
      </c>
      <c r="E177" s="220" t="s">
        <v>1</v>
      </c>
      <c r="F177" s="221" t="s">
        <v>742</v>
      </c>
      <c r="G177" s="218"/>
      <c r="H177" s="222">
        <v>116.55</v>
      </c>
      <c r="I177" s="223"/>
      <c r="J177" s="218"/>
      <c r="K177" s="218"/>
      <c r="L177" s="224"/>
      <c r="M177" s="225"/>
      <c r="N177" s="226"/>
      <c r="O177" s="226"/>
      <c r="P177" s="226"/>
      <c r="Q177" s="226"/>
      <c r="R177" s="226"/>
      <c r="S177" s="226"/>
      <c r="T177" s="227"/>
      <c r="AT177" s="228" t="s">
        <v>145</v>
      </c>
      <c r="AU177" s="228" t="s">
        <v>151</v>
      </c>
      <c r="AV177" s="13" t="s">
        <v>89</v>
      </c>
      <c r="AW177" s="13" t="s">
        <v>34</v>
      </c>
      <c r="AX177" s="13" t="s">
        <v>79</v>
      </c>
      <c r="AY177" s="228" t="s">
        <v>137</v>
      </c>
    </row>
    <row r="178" spans="1:65" s="13" customFormat="1" ht="11.25">
      <c r="B178" s="217"/>
      <c r="C178" s="218"/>
      <c r="D178" s="219" t="s">
        <v>145</v>
      </c>
      <c r="E178" s="220" t="s">
        <v>1</v>
      </c>
      <c r="F178" s="221" t="s">
        <v>743</v>
      </c>
      <c r="G178" s="218"/>
      <c r="H178" s="222">
        <v>606.61500000000001</v>
      </c>
      <c r="I178" s="223"/>
      <c r="J178" s="218"/>
      <c r="K178" s="218"/>
      <c r="L178" s="224"/>
      <c r="M178" s="225"/>
      <c r="N178" s="226"/>
      <c r="O178" s="226"/>
      <c r="P178" s="226"/>
      <c r="Q178" s="226"/>
      <c r="R178" s="226"/>
      <c r="S178" s="226"/>
      <c r="T178" s="227"/>
      <c r="AT178" s="228" t="s">
        <v>145</v>
      </c>
      <c r="AU178" s="228" t="s">
        <v>151</v>
      </c>
      <c r="AV178" s="13" t="s">
        <v>89</v>
      </c>
      <c r="AW178" s="13" t="s">
        <v>34</v>
      </c>
      <c r="AX178" s="13" t="s">
        <v>79</v>
      </c>
      <c r="AY178" s="228" t="s">
        <v>137</v>
      </c>
    </row>
    <row r="179" spans="1:65" s="13" customFormat="1" ht="11.25">
      <c r="B179" s="217"/>
      <c r="C179" s="218"/>
      <c r="D179" s="219" t="s">
        <v>145</v>
      </c>
      <c r="E179" s="220" t="s">
        <v>1</v>
      </c>
      <c r="F179" s="221" t="s">
        <v>744</v>
      </c>
      <c r="G179" s="218"/>
      <c r="H179" s="222">
        <v>3850.0349999999999</v>
      </c>
      <c r="I179" s="223"/>
      <c r="J179" s="218"/>
      <c r="K179" s="218"/>
      <c r="L179" s="224"/>
      <c r="M179" s="225"/>
      <c r="N179" s="226"/>
      <c r="O179" s="226"/>
      <c r="P179" s="226"/>
      <c r="Q179" s="226"/>
      <c r="R179" s="226"/>
      <c r="S179" s="226"/>
      <c r="T179" s="227"/>
      <c r="AT179" s="228" t="s">
        <v>145</v>
      </c>
      <c r="AU179" s="228" t="s">
        <v>151</v>
      </c>
      <c r="AV179" s="13" t="s">
        <v>89</v>
      </c>
      <c r="AW179" s="13" t="s">
        <v>34</v>
      </c>
      <c r="AX179" s="13" t="s">
        <v>79</v>
      </c>
      <c r="AY179" s="228" t="s">
        <v>137</v>
      </c>
    </row>
    <row r="180" spans="1:65" s="13" customFormat="1" ht="11.25">
      <c r="B180" s="217"/>
      <c r="C180" s="218"/>
      <c r="D180" s="219" t="s">
        <v>145</v>
      </c>
      <c r="E180" s="220" t="s">
        <v>1</v>
      </c>
      <c r="F180" s="221" t="s">
        <v>745</v>
      </c>
      <c r="G180" s="218"/>
      <c r="H180" s="222">
        <v>140.97</v>
      </c>
      <c r="I180" s="223"/>
      <c r="J180" s="218"/>
      <c r="K180" s="218"/>
      <c r="L180" s="224"/>
      <c r="M180" s="225"/>
      <c r="N180" s="226"/>
      <c r="O180" s="226"/>
      <c r="P180" s="226"/>
      <c r="Q180" s="226"/>
      <c r="R180" s="226"/>
      <c r="S180" s="226"/>
      <c r="T180" s="227"/>
      <c r="AT180" s="228" t="s">
        <v>145</v>
      </c>
      <c r="AU180" s="228" t="s">
        <v>151</v>
      </c>
      <c r="AV180" s="13" t="s">
        <v>89</v>
      </c>
      <c r="AW180" s="13" t="s">
        <v>34</v>
      </c>
      <c r="AX180" s="13" t="s">
        <v>79</v>
      </c>
      <c r="AY180" s="228" t="s">
        <v>137</v>
      </c>
    </row>
    <row r="181" spans="1:65" s="14" customFormat="1" ht="11.25">
      <c r="B181" s="229"/>
      <c r="C181" s="230"/>
      <c r="D181" s="219" t="s">
        <v>145</v>
      </c>
      <c r="E181" s="231" t="s">
        <v>1</v>
      </c>
      <c r="F181" s="232" t="s">
        <v>147</v>
      </c>
      <c r="G181" s="230"/>
      <c r="H181" s="233">
        <v>6497.94</v>
      </c>
      <c r="I181" s="234"/>
      <c r="J181" s="230"/>
      <c r="K181" s="230"/>
      <c r="L181" s="235"/>
      <c r="M181" s="236"/>
      <c r="N181" s="237"/>
      <c r="O181" s="237"/>
      <c r="P181" s="237"/>
      <c r="Q181" s="237"/>
      <c r="R181" s="237"/>
      <c r="S181" s="237"/>
      <c r="T181" s="238"/>
      <c r="AT181" s="239" t="s">
        <v>145</v>
      </c>
      <c r="AU181" s="239" t="s">
        <v>151</v>
      </c>
      <c r="AV181" s="14" t="s">
        <v>144</v>
      </c>
      <c r="AW181" s="14" t="s">
        <v>34</v>
      </c>
      <c r="AX181" s="14" t="s">
        <v>87</v>
      </c>
      <c r="AY181" s="239" t="s">
        <v>137</v>
      </c>
    </row>
    <row r="182" spans="1:65" s="12" customFormat="1" ht="20.85" customHeight="1">
      <c r="B182" s="188"/>
      <c r="C182" s="189"/>
      <c r="D182" s="190" t="s">
        <v>78</v>
      </c>
      <c r="E182" s="202" t="s">
        <v>746</v>
      </c>
      <c r="F182" s="202" t="s">
        <v>747</v>
      </c>
      <c r="G182" s="189"/>
      <c r="H182" s="189"/>
      <c r="I182" s="192"/>
      <c r="J182" s="203">
        <f>BK182</f>
        <v>0</v>
      </c>
      <c r="K182" s="189"/>
      <c r="L182" s="194"/>
      <c r="M182" s="195"/>
      <c r="N182" s="196"/>
      <c r="O182" s="196"/>
      <c r="P182" s="197">
        <f>SUM(P183:P206)</f>
        <v>0</v>
      </c>
      <c r="Q182" s="196"/>
      <c r="R182" s="197">
        <f>SUM(R183:R206)</f>
        <v>0</v>
      </c>
      <c r="S182" s="196"/>
      <c r="T182" s="198">
        <f>SUM(T183:T206)</f>
        <v>0</v>
      </c>
      <c r="AR182" s="199" t="s">
        <v>87</v>
      </c>
      <c r="AT182" s="200" t="s">
        <v>78</v>
      </c>
      <c r="AU182" s="200" t="s">
        <v>89</v>
      </c>
      <c r="AY182" s="199" t="s">
        <v>137</v>
      </c>
      <c r="BK182" s="201">
        <f>SUM(BK183:BK206)</f>
        <v>0</v>
      </c>
    </row>
    <row r="183" spans="1:65" s="2" customFormat="1" ht="24" customHeight="1">
      <c r="A183" s="35"/>
      <c r="B183" s="36"/>
      <c r="C183" s="204" t="s">
        <v>167</v>
      </c>
      <c r="D183" s="204" t="s">
        <v>139</v>
      </c>
      <c r="E183" s="205" t="s">
        <v>748</v>
      </c>
      <c r="F183" s="206" t="s">
        <v>749</v>
      </c>
      <c r="G183" s="207" t="s">
        <v>173</v>
      </c>
      <c r="H183" s="208">
        <v>155.6</v>
      </c>
      <c r="I183" s="209"/>
      <c r="J183" s="210">
        <f>ROUND(I183*H183,2)</f>
        <v>0</v>
      </c>
      <c r="K183" s="206" t="s">
        <v>143</v>
      </c>
      <c r="L183" s="40"/>
      <c r="M183" s="211" t="s">
        <v>1</v>
      </c>
      <c r="N183" s="212" t="s">
        <v>44</v>
      </c>
      <c r="O183" s="72"/>
      <c r="P183" s="213">
        <f>O183*H183</f>
        <v>0</v>
      </c>
      <c r="Q183" s="213">
        <v>0</v>
      </c>
      <c r="R183" s="213">
        <f>Q183*H183</f>
        <v>0</v>
      </c>
      <c r="S183" s="213">
        <v>0</v>
      </c>
      <c r="T183" s="214">
        <f>S183*H183</f>
        <v>0</v>
      </c>
      <c r="U183" s="35"/>
      <c r="V183" s="35"/>
      <c r="W183" s="35"/>
      <c r="X183" s="35"/>
      <c r="Y183" s="35"/>
      <c r="Z183" s="35"/>
      <c r="AA183" s="35"/>
      <c r="AB183" s="35"/>
      <c r="AC183" s="35"/>
      <c r="AD183" s="35"/>
      <c r="AE183" s="35"/>
      <c r="AR183" s="215" t="s">
        <v>144</v>
      </c>
      <c r="AT183" s="215" t="s">
        <v>139</v>
      </c>
      <c r="AU183" s="215" t="s">
        <v>151</v>
      </c>
      <c r="AY183" s="18" t="s">
        <v>137</v>
      </c>
      <c r="BE183" s="216">
        <f>IF(N183="základní",J183,0)</f>
        <v>0</v>
      </c>
      <c r="BF183" s="216">
        <f>IF(N183="snížená",J183,0)</f>
        <v>0</v>
      </c>
      <c r="BG183" s="216">
        <f>IF(N183="zákl. přenesená",J183,0)</f>
        <v>0</v>
      </c>
      <c r="BH183" s="216">
        <f>IF(N183="sníž. přenesená",J183,0)</f>
        <v>0</v>
      </c>
      <c r="BI183" s="216">
        <f>IF(N183="nulová",J183,0)</f>
        <v>0</v>
      </c>
      <c r="BJ183" s="18" t="s">
        <v>87</v>
      </c>
      <c r="BK183" s="216">
        <f>ROUND(I183*H183,2)</f>
        <v>0</v>
      </c>
      <c r="BL183" s="18" t="s">
        <v>144</v>
      </c>
      <c r="BM183" s="215" t="s">
        <v>750</v>
      </c>
    </row>
    <row r="184" spans="1:65" s="15" customFormat="1" ht="11.25">
      <c r="B184" s="240"/>
      <c r="C184" s="241"/>
      <c r="D184" s="219" t="s">
        <v>145</v>
      </c>
      <c r="E184" s="242" t="s">
        <v>1</v>
      </c>
      <c r="F184" s="243" t="s">
        <v>751</v>
      </c>
      <c r="G184" s="241"/>
      <c r="H184" s="242" t="s">
        <v>1</v>
      </c>
      <c r="I184" s="244"/>
      <c r="J184" s="241"/>
      <c r="K184" s="241"/>
      <c r="L184" s="245"/>
      <c r="M184" s="246"/>
      <c r="N184" s="247"/>
      <c r="O184" s="247"/>
      <c r="P184" s="247"/>
      <c r="Q184" s="247"/>
      <c r="R184" s="247"/>
      <c r="S184" s="247"/>
      <c r="T184" s="248"/>
      <c r="AT184" s="249" t="s">
        <v>145</v>
      </c>
      <c r="AU184" s="249" t="s">
        <v>151</v>
      </c>
      <c r="AV184" s="15" t="s">
        <v>87</v>
      </c>
      <c r="AW184" s="15" t="s">
        <v>34</v>
      </c>
      <c r="AX184" s="15" t="s">
        <v>79</v>
      </c>
      <c r="AY184" s="249" t="s">
        <v>137</v>
      </c>
    </row>
    <row r="185" spans="1:65" s="13" customFormat="1" ht="11.25">
      <c r="B185" s="217"/>
      <c r="C185" s="218"/>
      <c r="D185" s="219" t="s">
        <v>145</v>
      </c>
      <c r="E185" s="220" t="s">
        <v>1</v>
      </c>
      <c r="F185" s="221" t="s">
        <v>752</v>
      </c>
      <c r="G185" s="218"/>
      <c r="H185" s="222">
        <v>155.6</v>
      </c>
      <c r="I185" s="223"/>
      <c r="J185" s="218"/>
      <c r="K185" s="218"/>
      <c r="L185" s="224"/>
      <c r="M185" s="225"/>
      <c r="N185" s="226"/>
      <c r="O185" s="226"/>
      <c r="P185" s="226"/>
      <c r="Q185" s="226"/>
      <c r="R185" s="226"/>
      <c r="S185" s="226"/>
      <c r="T185" s="227"/>
      <c r="AT185" s="228" t="s">
        <v>145</v>
      </c>
      <c r="AU185" s="228" t="s">
        <v>151</v>
      </c>
      <c r="AV185" s="13" t="s">
        <v>89</v>
      </c>
      <c r="AW185" s="13" t="s">
        <v>34</v>
      </c>
      <c r="AX185" s="13" t="s">
        <v>87</v>
      </c>
      <c r="AY185" s="228" t="s">
        <v>137</v>
      </c>
    </row>
    <row r="186" spans="1:65" s="2" customFormat="1" ht="16.5" customHeight="1">
      <c r="A186" s="35"/>
      <c r="B186" s="36"/>
      <c r="C186" s="204" t="s">
        <v>158</v>
      </c>
      <c r="D186" s="204" t="s">
        <v>139</v>
      </c>
      <c r="E186" s="205" t="s">
        <v>753</v>
      </c>
      <c r="F186" s="206" t="s">
        <v>754</v>
      </c>
      <c r="G186" s="207" t="s">
        <v>173</v>
      </c>
      <c r="H186" s="208">
        <v>155.6</v>
      </c>
      <c r="I186" s="209"/>
      <c r="J186" s="210">
        <f>ROUND(I186*H186,2)</f>
        <v>0</v>
      </c>
      <c r="K186" s="206" t="s">
        <v>143</v>
      </c>
      <c r="L186" s="40"/>
      <c r="M186" s="211" t="s">
        <v>1</v>
      </c>
      <c r="N186" s="212" t="s">
        <v>44</v>
      </c>
      <c r="O186" s="72"/>
      <c r="P186" s="213">
        <f>O186*H186</f>
        <v>0</v>
      </c>
      <c r="Q186" s="213">
        <v>0</v>
      </c>
      <c r="R186" s="213">
        <f>Q186*H186</f>
        <v>0</v>
      </c>
      <c r="S186" s="213">
        <v>0</v>
      </c>
      <c r="T186" s="214">
        <f>S186*H186</f>
        <v>0</v>
      </c>
      <c r="U186" s="35"/>
      <c r="V186" s="35"/>
      <c r="W186" s="35"/>
      <c r="X186" s="35"/>
      <c r="Y186" s="35"/>
      <c r="Z186" s="35"/>
      <c r="AA186" s="35"/>
      <c r="AB186" s="35"/>
      <c r="AC186" s="35"/>
      <c r="AD186" s="35"/>
      <c r="AE186" s="35"/>
      <c r="AR186" s="215" t="s">
        <v>144</v>
      </c>
      <c r="AT186" s="215" t="s">
        <v>139</v>
      </c>
      <c r="AU186" s="215" t="s">
        <v>151</v>
      </c>
      <c r="AY186" s="18" t="s">
        <v>137</v>
      </c>
      <c r="BE186" s="216">
        <f>IF(N186="základní",J186,0)</f>
        <v>0</v>
      </c>
      <c r="BF186" s="216">
        <f>IF(N186="snížená",J186,0)</f>
        <v>0</v>
      </c>
      <c r="BG186" s="216">
        <f>IF(N186="zákl. přenesená",J186,0)</f>
        <v>0</v>
      </c>
      <c r="BH186" s="216">
        <f>IF(N186="sníž. přenesená",J186,0)</f>
        <v>0</v>
      </c>
      <c r="BI186" s="216">
        <f>IF(N186="nulová",J186,0)</f>
        <v>0</v>
      </c>
      <c r="BJ186" s="18" t="s">
        <v>87</v>
      </c>
      <c r="BK186" s="216">
        <f>ROUND(I186*H186,2)</f>
        <v>0</v>
      </c>
      <c r="BL186" s="18" t="s">
        <v>144</v>
      </c>
      <c r="BM186" s="215" t="s">
        <v>755</v>
      </c>
    </row>
    <row r="187" spans="1:65" s="13" customFormat="1" ht="22.5">
      <c r="B187" s="217"/>
      <c r="C187" s="218"/>
      <c r="D187" s="219" t="s">
        <v>145</v>
      </c>
      <c r="E187" s="220" t="s">
        <v>1</v>
      </c>
      <c r="F187" s="221" t="s">
        <v>756</v>
      </c>
      <c r="G187" s="218"/>
      <c r="H187" s="222">
        <v>155.6</v>
      </c>
      <c r="I187" s="223"/>
      <c r="J187" s="218"/>
      <c r="K187" s="218"/>
      <c r="L187" s="224"/>
      <c r="M187" s="225"/>
      <c r="N187" s="226"/>
      <c r="O187" s="226"/>
      <c r="P187" s="226"/>
      <c r="Q187" s="226"/>
      <c r="R187" s="226"/>
      <c r="S187" s="226"/>
      <c r="T187" s="227"/>
      <c r="AT187" s="228" t="s">
        <v>145</v>
      </c>
      <c r="AU187" s="228" t="s">
        <v>151</v>
      </c>
      <c r="AV187" s="13" t="s">
        <v>89</v>
      </c>
      <c r="AW187" s="13" t="s">
        <v>34</v>
      </c>
      <c r="AX187" s="13" t="s">
        <v>87</v>
      </c>
      <c r="AY187" s="228" t="s">
        <v>137</v>
      </c>
    </row>
    <row r="188" spans="1:65" s="2" customFormat="1" ht="24" customHeight="1">
      <c r="A188" s="35"/>
      <c r="B188" s="36"/>
      <c r="C188" s="204" t="s">
        <v>177</v>
      </c>
      <c r="D188" s="204" t="s">
        <v>139</v>
      </c>
      <c r="E188" s="205" t="s">
        <v>757</v>
      </c>
      <c r="F188" s="206" t="s">
        <v>758</v>
      </c>
      <c r="G188" s="207" t="s">
        <v>173</v>
      </c>
      <c r="H188" s="208">
        <v>3210.288</v>
      </c>
      <c r="I188" s="209"/>
      <c r="J188" s="210">
        <f>ROUND(I188*H188,2)</f>
        <v>0</v>
      </c>
      <c r="K188" s="206" t="s">
        <v>143</v>
      </c>
      <c r="L188" s="40"/>
      <c r="M188" s="211" t="s">
        <v>1</v>
      </c>
      <c r="N188" s="212" t="s">
        <v>44</v>
      </c>
      <c r="O188" s="72"/>
      <c r="P188" s="213">
        <f>O188*H188</f>
        <v>0</v>
      </c>
      <c r="Q188" s="213">
        <v>0</v>
      </c>
      <c r="R188" s="213">
        <f>Q188*H188</f>
        <v>0</v>
      </c>
      <c r="S188" s="213">
        <v>0</v>
      </c>
      <c r="T188" s="214">
        <f>S188*H188</f>
        <v>0</v>
      </c>
      <c r="U188" s="35"/>
      <c r="V188" s="35"/>
      <c r="W188" s="35"/>
      <c r="X188" s="35"/>
      <c r="Y188" s="35"/>
      <c r="Z188" s="35"/>
      <c r="AA188" s="35"/>
      <c r="AB188" s="35"/>
      <c r="AC188" s="35"/>
      <c r="AD188" s="35"/>
      <c r="AE188" s="35"/>
      <c r="AR188" s="215" t="s">
        <v>144</v>
      </c>
      <c r="AT188" s="215" t="s">
        <v>139</v>
      </c>
      <c r="AU188" s="215" t="s">
        <v>151</v>
      </c>
      <c r="AY188" s="18" t="s">
        <v>137</v>
      </c>
      <c r="BE188" s="216">
        <f>IF(N188="základní",J188,0)</f>
        <v>0</v>
      </c>
      <c r="BF188" s="216">
        <f>IF(N188="snížená",J188,0)</f>
        <v>0</v>
      </c>
      <c r="BG188" s="216">
        <f>IF(N188="zákl. přenesená",J188,0)</f>
        <v>0</v>
      </c>
      <c r="BH188" s="216">
        <f>IF(N188="sníž. přenesená",J188,0)</f>
        <v>0</v>
      </c>
      <c r="BI188" s="216">
        <f>IF(N188="nulová",J188,0)</f>
        <v>0</v>
      </c>
      <c r="BJ188" s="18" t="s">
        <v>87</v>
      </c>
      <c r="BK188" s="216">
        <f>ROUND(I188*H188,2)</f>
        <v>0</v>
      </c>
      <c r="BL188" s="18" t="s">
        <v>144</v>
      </c>
      <c r="BM188" s="215" t="s">
        <v>759</v>
      </c>
    </row>
    <row r="189" spans="1:65" s="15" customFormat="1" ht="11.25">
      <c r="B189" s="240"/>
      <c r="C189" s="241"/>
      <c r="D189" s="219" t="s">
        <v>145</v>
      </c>
      <c r="E189" s="242" t="s">
        <v>1</v>
      </c>
      <c r="F189" s="243" t="s">
        <v>760</v>
      </c>
      <c r="G189" s="241"/>
      <c r="H189" s="242" t="s">
        <v>1</v>
      </c>
      <c r="I189" s="244"/>
      <c r="J189" s="241"/>
      <c r="K189" s="241"/>
      <c r="L189" s="245"/>
      <c r="M189" s="246"/>
      <c r="N189" s="247"/>
      <c r="O189" s="247"/>
      <c r="P189" s="247"/>
      <c r="Q189" s="247"/>
      <c r="R189" s="247"/>
      <c r="S189" s="247"/>
      <c r="T189" s="248"/>
      <c r="AT189" s="249" t="s">
        <v>145</v>
      </c>
      <c r="AU189" s="249" t="s">
        <v>151</v>
      </c>
      <c r="AV189" s="15" t="s">
        <v>87</v>
      </c>
      <c r="AW189" s="15" t="s">
        <v>34</v>
      </c>
      <c r="AX189" s="15" t="s">
        <v>79</v>
      </c>
      <c r="AY189" s="249" t="s">
        <v>137</v>
      </c>
    </row>
    <row r="190" spans="1:65" s="13" customFormat="1" ht="11.25">
      <c r="B190" s="217"/>
      <c r="C190" s="218"/>
      <c r="D190" s="219" t="s">
        <v>145</v>
      </c>
      <c r="E190" s="220" t="s">
        <v>1</v>
      </c>
      <c r="F190" s="221" t="s">
        <v>761</v>
      </c>
      <c r="G190" s="218"/>
      <c r="H190" s="222">
        <v>616.00599999999997</v>
      </c>
      <c r="I190" s="223"/>
      <c r="J190" s="218"/>
      <c r="K190" s="218"/>
      <c r="L190" s="224"/>
      <c r="M190" s="225"/>
      <c r="N190" s="226"/>
      <c r="O190" s="226"/>
      <c r="P190" s="226"/>
      <c r="Q190" s="226"/>
      <c r="R190" s="226"/>
      <c r="S190" s="226"/>
      <c r="T190" s="227"/>
      <c r="AT190" s="228" t="s">
        <v>145</v>
      </c>
      <c r="AU190" s="228" t="s">
        <v>151</v>
      </c>
      <c r="AV190" s="13" t="s">
        <v>89</v>
      </c>
      <c r="AW190" s="13" t="s">
        <v>34</v>
      </c>
      <c r="AX190" s="13" t="s">
        <v>79</v>
      </c>
      <c r="AY190" s="228" t="s">
        <v>137</v>
      </c>
    </row>
    <row r="191" spans="1:65" s="13" customFormat="1" ht="11.25">
      <c r="B191" s="217"/>
      <c r="C191" s="218"/>
      <c r="D191" s="219" t="s">
        <v>145</v>
      </c>
      <c r="E191" s="220" t="s">
        <v>1</v>
      </c>
      <c r="F191" s="221" t="s">
        <v>762</v>
      </c>
      <c r="G191" s="218"/>
      <c r="H191" s="222">
        <v>17.483000000000001</v>
      </c>
      <c r="I191" s="223"/>
      <c r="J191" s="218"/>
      <c r="K191" s="218"/>
      <c r="L191" s="224"/>
      <c r="M191" s="225"/>
      <c r="N191" s="226"/>
      <c r="O191" s="226"/>
      <c r="P191" s="226"/>
      <c r="Q191" s="226"/>
      <c r="R191" s="226"/>
      <c r="S191" s="226"/>
      <c r="T191" s="227"/>
      <c r="AT191" s="228" t="s">
        <v>145</v>
      </c>
      <c r="AU191" s="228" t="s">
        <v>151</v>
      </c>
      <c r="AV191" s="13" t="s">
        <v>89</v>
      </c>
      <c r="AW191" s="13" t="s">
        <v>34</v>
      </c>
      <c r="AX191" s="13" t="s">
        <v>79</v>
      </c>
      <c r="AY191" s="228" t="s">
        <v>137</v>
      </c>
    </row>
    <row r="192" spans="1:65" s="13" customFormat="1" ht="11.25">
      <c r="B192" s="217"/>
      <c r="C192" s="218"/>
      <c r="D192" s="219" t="s">
        <v>145</v>
      </c>
      <c r="E192" s="220" t="s">
        <v>1</v>
      </c>
      <c r="F192" s="221" t="s">
        <v>763</v>
      </c>
      <c r="G192" s="218"/>
      <c r="H192" s="222">
        <v>54.978000000000002</v>
      </c>
      <c r="I192" s="223"/>
      <c r="J192" s="218"/>
      <c r="K192" s="218"/>
      <c r="L192" s="224"/>
      <c r="M192" s="225"/>
      <c r="N192" s="226"/>
      <c r="O192" s="226"/>
      <c r="P192" s="226"/>
      <c r="Q192" s="226"/>
      <c r="R192" s="226"/>
      <c r="S192" s="226"/>
      <c r="T192" s="227"/>
      <c r="AT192" s="228" t="s">
        <v>145</v>
      </c>
      <c r="AU192" s="228" t="s">
        <v>151</v>
      </c>
      <c r="AV192" s="13" t="s">
        <v>89</v>
      </c>
      <c r="AW192" s="13" t="s">
        <v>34</v>
      </c>
      <c r="AX192" s="13" t="s">
        <v>79</v>
      </c>
      <c r="AY192" s="228" t="s">
        <v>137</v>
      </c>
    </row>
    <row r="193" spans="1:65" s="13" customFormat="1" ht="11.25">
      <c r="B193" s="217"/>
      <c r="C193" s="218"/>
      <c r="D193" s="219" t="s">
        <v>145</v>
      </c>
      <c r="E193" s="220" t="s">
        <v>1</v>
      </c>
      <c r="F193" s="221" t="s">
        <v>764</v>
      </c>
      <c r="G193" s="218"/>
      <c r="H193" s="222">
        <v>84.926000000000002</v>
      </c>
      <c r="I193" s="223"/>
      <c r="J193" s="218"/>
      <c r="K193" s="218"/>
      <c r="L193" s="224"/>
      <c r="M193" s="225"/>
      <c r="N193" s="226"/>
      <c r="O193" s="226"/>
      <c r="P193" s="226"/>
      <c r="Q193" s="226"/>
      <c r="R193" s="226"/>
      <c r="S193" s="226"/>
      <c r="T193" s="227"/>
      <c r="AT193" s="228" t="s">
        <v>145</v>
      </c>
      <c r="AU193" s="228" t="s">
        <v>151</v>
      </c>
      <c r="AV193" s="13" t="s">
        <v>89</v>
      </c>
      <c r="AW193" s="13" t="s">
        <v>34</v>
      </c>
      <c r="AX193" s="13" t="s">
        <v>79</v>
      </c>
      <c r="AY193" s="228" t="s">
        <v>137</v>
      </c>
    </row>
    <row r="194" spans="1:65" s="13" customFormat="1" ht="11.25">
      <c r="B194" s="217"/>
      <c r="C194" s="218"/>
      <c r="D194" s="219" t="s">
        <v>145</v>
      </c>
      <c r="E194" s="220" t="s">
        <v>1</v>
      </c>
      <c r="F194" s="221" t="s">
        <v>765</v>
      </c>
      <c r="G194" s="218"/>
      <c r="H194" s="222">
        <v>178.155</v>
      </c>
      <c r="I194" s="223"/>
      <c r="J194" s="218"/>
      <c r="K194" s="218"/>
      <c r="L194" s="224"/>
      <c r="M194" s="225"/>
      <c r="N194" s="226"/>
      <c r="O194" s="226"/>
      <c r="P194" s="226"/>
      <c r="Q194" s="226"/>
      <c r="R194" s="226"/>
      <c r="S194" s="226"/>
      <c r="T194" s="227"/>
      <c r="AT194" s="228" t="s">
        <v>145</v>
      </c>
      <c r="AU194" s="228" t="s">
        <v>151</v>
      </c>
      <c r="AV194" s="13" t="s">
        <v>89</v>
      </c>
      <c r="AW194" s="13" t="s">
        <v>34</v>
      </c>
      <c r="AX194" s="13" t="s">
        <v>79</v>
      </c>
      <c r="AY194" s="228" t="s">
        <v>137</v>
      </c>
    </row>
    <row r="195" spans="1:65" s="15" customFormat="1" ht="11.25">
      <c r="B195" s="240"/>
      <c r="C195" s="241"/>
      <c r="D195" s="219" t="s">
        <v>145</v>
      </c>
      <c r="E195" s="242" t="s">
        <v>1</v>
      </c>
      <c r="F195" s="243" t="s">
        <v>766</v>
      </c>
      <c r="G195" s="241"/>
      <c r="H195" s="242" t="s">
        <v>1</v>
      </c>
      <c r="I195" s="244"/>
      <c r="J195" s="241"/>
      <c r="K195" s="241"/>
      <c r="L195" s="245"/>
      <c r="M195" s="246"/>
      <c r="N195" s="247"/>
      <c r="O195" s="247"/>
      <c r="P195" s="247"/>
      <c r="Q195" s="247"/>
      <c r="R195" s="247"/>
      <c r="S195" s="247"/>
      <c r="T195" s="248"/>
      <c r="AT195" s="249" t="s">
        <v>145</v>
      </c>
      <c r="AU195" s="249" t="s">
        <v>151</v>
      </c>
      <c r="AV195" s="15" t="s">
        <v>87</v>
      </c>
      <c r="AW195" s="15" t="s">
        <v>34</v>
      </c>
      <c r="AX195" s="15" t="s">
        <v>79</v>
      </c>
      <c r="AY195" s="249" t="s">
        <v>137</v>
      </c>
    </row>
    <row r="196" spans="1:65" s="13" customFormat="1" ht="11.25">
      <c r="B196" s="217"/>
      <c r="C196" s="218"/>
      <c r="D196" s="219" t="s">
        <v>145</v>
      </c>
      <c r="E196" s="220" t="s">
        <v>1</v>
      </c>
      <c r="F196" s="221" t="s">
        <v>767</v>
      </c>
      <c r="G196" s="218"/>
      <c r="H196" s="222">
        <v>445.38799999999998</v>
      </c>
      <c r="I196" s="223"/>
      <c r="J196" s="218"/>
      <c r="K196" s="218"/>
      <c r="L196" s="224"/>
      <c r="M196" s="225"/>
      <c r="N196" s="226"/>
      <c r="O196" s="226"/>
      <c r="P196" s="226"/>
      <c r="Q196" s="226"/>
      <c r="R196" s="226"/>
      <c r="S196" s="226"/>
      <c r="T196" s="227"/>
      <c r="AT196" s="228" t="s">
        <v>145</v>
      </c>
      <c r="AU196" s="228" t="s">
        <v>151</v>
      </c>
      <c r="AV196" s="13" t="s">
        <v>89</v>
      </c>
      <c r="AW196" s="13" t="s">
        <v>34</v>
      </c>
      <c r="AX196" s="13" t="s">
        <v>79</v>
      </c>
      <c r="AY196" s="228" t="s">
        <v>137</v>
      </c>
    </row>
    <row r="197" spans="1:65" s="13" customFormat="1" ht="11.25">
      <c r="B197" s="217"/>
      <c r="C197" s="218"/>
      <c r="D197" s="219" t="s">
        <v>145</v>
      </c>
      <c r="E197" s="220" t="s">
        <v>1</v>
      </c>
      <c r="F197" s="221" t="s">
        <v>768</v>
      </c>
      <c r="G197" s="218"/>
      <c r="H197" s="222">
        <v>34.965000000000003</v>
      </c>
      <c r="I197" s="223"/>
      <c r="J197" s="218"/>
      <c r="K197" s="218"/>
      <c r="L197" s="224"/>
      <c r="M197" s="225"/>
      <c r="N197" s="226"/>
      <c r="O197" s="226"/>
      <c r="P197" s="226"/>
      <c r="Q197" s="226"/>
      <c r="R197" s="226"/>
      <c r="S197" s="226"/>
      <c r="T197" s="227"/>
      <c r="AT197" s="228" t="s">
        <v>145</v>
      </c>
      <c r="AU197" s="228" t="s">
        <v>151</v>
      </c>
      <c r="AV197" s="13" t="s">
        <v>89</v>
      </c>
      <c r="AW197" s="13" t="s">
        <v>34</v>
      </c>
      <c r="AX197" s="13" t="s">
        <v>79</v>
      </c>
      <c r="AY197" s="228" t="s">
        <v>137</v>
      </c>
    </row>
    <row r="198" spans="1:65" s="13" customFormat="1" ht="11.25">
      <c r="B198" s="217"/>
      <c r="C198" s="218"/>
      <c r="D198" s="219" t="s">
        <v>145</v>
      </c>
      <c r="E198" s="220" t="s">
        <v>1</v>
      </c>
      <c r="F198" s="221" t="s">
        <v>769</v>
      </c>
      <c r="G198" s="218"/>
      <c r="H198" s="222">
        <v>181.98500000000001</v>
      </c>
      <c r="I198" s="223"/>
      <c r="J198" s="218"/>
      <c r="K198" s="218"/>
      <c r="L198" s="224"/>
      <c r="M198" s="225"/>
      <c r="N198" s="226"/>
      <c r="O198" s="226"/>
      <c r="P198" s="226"/>
      <c r="Q198" s="226"/>
      <c r="R198" s="226"/>
      <c r="S198" s="226"/>
      <c r="T198" s="227"/>
      <c r="AT198" s="228" t="s">
        <v>145</v>
      </c>
      <c r="AU198" s="228" t="s">
        <v>151</v>
      </c>
      <c r="AV198" s="13" t="s">
        <v>89</v>
      </c>
      <c r="AW198" s="13" t="s">
        <v>34</v>
      </c>
      <c r="AX198" s="13" t="s">
        <v>79</v>
      </c>
      <c r="AY198" s="228" t="s">
        <v>137</v>
      </c>
    </row>
    <row r="199" spans="1:65" s="13" customFormat="1" ht="11.25">
      <c r="B199" s="217"/>
      <c r="C199" s="218"/>
      <c r="D199" s="219" t="s">
        <v>145</v>
      </c>
      <c r="E199" s="220" t="s">
        <v>1</v>
      </c>
      <c r="F199" s="221" t="s">
        <v>770</v>
      </c>
      <c r="G199" s="218"/>
      <c r="H199" s="222">
        <v>1540.0139999999999</v>
      </c>
      <c r="I199" s="223"/>
      <c r="J199" s="218"/>
      <c r="K199" s="218"/>
      <c r="L199" s="224"/>
      <c r="M199" s="225"/>
      <c r="N199" s="226"/>
      <c r="O199" s="226"/>
      <c r="P199" s="226"/>
      <c r="Q199" s="226"/>
      <c r="R199" s="226"/>
      <c r="S199" s="226"/>
      <c r="T199" s="227"/>
      <c r="AT199" s="228" t="s">
        <v>145</v>
      </c>
      <c r="AU199" s="228" t="s">
        <v>151</v>
      </c>
      <c r="AV199" s="13" t="s">
        <v>89</v>
      </c>
      <c r="AW199" s="13" t="s">
        <v>34</v>
      </c>
      <c r="AX199" s="13" t="s">
        <v>79</v>
      </c>
      <c r="AY199" s="228" t="s">
        <v>137</v>
      </c>
    </row>
    <row r="200" spans="1:65" s="13" customFormat="1" ht="11.25">
      <c r="B200" s="217"/>
      <c r="C200" s="218"/>
      <c r="D200" s="219" t="s">
        <v>145</v>
      </c>
      <c r="E200" s="220" t="s">
        <v>1</v>
      </c>
      <c r="F200" s="221" t="s">
        <v>771</v>
      </c>
      <c r="G200" s="218"/>
      <c r="H200" s="222">
        <v>56.387999999999998</v>
      </c>
      <c r="I200" s="223"/>
      <c r="J200" s="218"/>
      <c r="K200" s="218"/>
      <c r="L200" s="224"/>
      <c r="M200" s="225"/>
      <c r="N200" s="226"/>
      <c r="O200" s="226"/>
      <c r="P200" s="226"/>
      <c r="Q200" s="226"/>
      <c r="R200" s="226"/>
      <c r="S200" s="226"/>
      <c r="T200" s="227"/>
      <c r="AT200" s="228" t="s">
        <v>145</v>
      </c>
      <c r="AU200" s="228" t="s">
        <v>151</v>
      </c>
      <c r="AV200" s="13" t="s">
        <v>89</v>
      </c>
      <c r="AW200" s="13" t="s">
        <v>34</v>
      </c>
      <c r="AX200" s="13" t="s">
        <v>79</v>
      </c>
      <c r="AY200" s="228" t="s">
        <v>137</v>
      </c>
    </row>
    <row r="201" spans="1:65" s="14" customFormat="1" ht="11.25">
      <c r="B201" s="229"/>
      <c r="C201" s="230"/>
      <c r="D201" s="219" t="s">
        <v>145</v>
      </c>
      <c r="E201" s="231" t="s">
        <v>1</v>
      </c>
      <c r="F201" s="232" t="s">
        <v>147</v>
      </c>
      <c r="G201" s="230"/>
      <c r="H201" s="233">
        <v>3210.288</v>
      </c>
      <c r="I201" s="234"/>
      <c r="J201" s="230"/>
      <c r="K201" s="230"/>
      <c r="L201" s="235"/>
      <c r="M201" s="236"/>
      <c r="N201" s="237"/>
      <c r="O201" s="237"/>
      <c r="P201" s="237"/>
      <c r="Q201" s="237"/>
      <c r="R201" s="237"/>
      <c r="S201" s="237"/>
      <c r="T201" s="238"/>
      <c r="AT201" s="239" t="s">
        <v>145</v>
      </c>
      <c r="AU201" s="239" t="s">
        <v>151</v>
      </c>
      <c r="AV201" s="14" t="s">
        <v>144</v>
      </c>
      <c r="AW201" s="14" t="s">
        <v>34</v>
      </c>
      <c r="AX201" s="14" t="s">
        <v>87</v>
      </c>
      <c r="AY201" s="239" t="s">
        <v>137</v>
      </c>
    </row>
    <row r="202" spans="1:65" s="2" customFormat="1" ht="24" customHeight="1">
      <c r="A202" s="35"/>
      <c r="B202" s="36"/>
      <c r="C202" s="204" t="s">
        <v>163</v>
      </c>
      <c r="D202" s="204" t="s">
        <v>139</v>
      </c>
      <c r="E202" s="205" t="s">
        <v>772</v>
      </c>
      <c r="F202" s="206" t="s">
        <v>773</v>
      </c>
      <c r="G202" s="207" t="s">
        <v>173</v>
      </c>
      <c r="H202" s="208">
        <v>3210.288</v>
      </c>
      <c r="I202" s="209"/>
      <c r="J202" s="210">
        <f>ROUND(I202*H202,2)</f>
        <v>0</v>
      </c>
      <c r="K202" s="206" t="s">
        <v>143</v>
      </c>
      <c r="L202" s="40"/>
      <c r="M202" s="211" t="s">
        <v>1</v>
      </c>
      <c r="N202" s="212" t="s">
        <v>44</v>
      </c>
      <c r="O202" s="72"/>
      <c r="P202" s="213">
        <f>O202*H202</f>
        <v>0</v>
      </c>
      <c r="Q202" s="213">
        <v>0</v>
      </c>
      <c r="R202" s="213">
        <f>Q202*H202</f>
        <v>0</v>
      </c>
      <c r="S202" s="213">
        <v>0</v>
      </c>
      <c r="T202" s="214">
        <f>S202*H202</f>
        <v>0</v>
      </c>
      <c r="U202" s="35"/>
      <c r="V202" s="35"/>
      <c r="W202" s="35"/>
      <c r="X202" s="35"/>
      <c r="Y202" s="35"/>
      <c r="Z202" s="35"/>
      <c r="AA202" s="35"/>
      <c r="AB202" s="35"/>
      <c r="AC202" s="35"/>
      <c r="AD202" s="35"/>
      <c r="AE202" s="35"/>
      <c r="AR202" s="215" t="s">
        <v>144</v>
      </c>
      <c r="AT202" s="215" t="s">
        <v>139</v>
      </c>
      <c r="AU202" s="215" t="s">
        <v>151</v>
      </c>
      <c r="AY202" s="18" t="s">
        <v>137</v>
      </c>
      <c r="BE202" s="216">
        <f>IF(N202="základní",J202,0)</f>
        <v>0</v>
      </c>
      <c r="BF202" s="216">
        <f>IF(N202="snížená",J202,0)</f>
        <v>0</v>
      </c>
      <c r="BG202" s="216">
        <f>IF(N202="zákl. přenesená",J202,0)</f>
        <v>0</v>
      </c>
      <c r="BH202" s="216">
        <f>IF(N202="sníž. přenesená",J202,0)</f>
        <v>0</v>
      </c>
      <c r="BI202" s="216">
        <f>IF(N202="nulová",J202,0)</f>
        <v>0</v>
      </c>
      <c r="BJ202" s="18" t="s">
        <v>87</v>
      </c>
      <c r="BK202" s="216">
        <f>ROUND(I202*H202,2)</f>
        <v>0</v>
      </c>
      <c r="BL202" s="18" t="s">
        <v>144</v>
      </c>
      <c r="BM202" s="215" t="s">
        <v>774</v>
      </c>
    </row>
    <row r="203" spans="1:65" s="13" customFormat="1" ht="22.5">
      <c r="B203" s="217"/>
      <c r="C203" s="218"/>
      <c r="D203" s="219" t="s">
        <v>145</v>
      </c>
      <c r="E203" s="220" t="s">
        <v>1</v>
      </c>
      <c r="F203" s="221" t="s">
        <v>775</v>
      </c>
      <c r="G203" s="218"/>
      <c r="H203" s="222">
        <v>3210.288</v>
      </c>
      <c r="I203" s="223"/>
      <c r="J203" s="218"/>
      <c r="K203" s="218"/>
      <c r="L203" s="224"/>
      <c r="M203" s="225"/>
      <c r="N203" s="226"/>
      <c r="O203" s="226"/>
      <c r="P203" s="226"/>
      <c r="Q203" s="226"/>
      <c r="R203" s="226"/>
      <c r="S203" s="226"/>
      <c r="T203" s="227"/>
      <c r="AT203" s="228" t="s">
        <v>145</v>
      </c>
      <c r="AU203" s="228" t="s">
        <v>151</v>
      </c>
      <c r="AV203" s="13" t="s">
        <v>89</v>
      </c>
      <c r="AW203" s="13" t="s">
        <v>34</v>
      </c>
      <c r="AX203" s="13" t="s">
        <v>87</v>
      </c>
      <c r="AY203" s="228" t="s">
        <v>137</v>
      </c>
    </row>
    <row r="204" spans="1:65" s="2" customFormat="1" ht="24" customHeight="1">
      <c r="A204" s="35"/>
      <c r="B204" s="36"/>
      <c r="C204" s="204" t="s">
        <v>185</v>
      </c>
      <c r="D204" s="204" t="s">
        <v>139</v>
      </c>
      <c r="E204" s="205" t="s">
        <v>171</v>
      </c>
      <c r="F204" s="206" t="s">
        <v>172</v>
      </c>
      <c r="G204" s="207" t="s">
        <v>173</v>
      </c>
      <c r="H204" s="208">
        <v>160.51400000000001</v>
      </c>
      <c r="I204" s="209"/>
      <c r="J204" s="210">
        <f>ROUND(I204*H204,2)</f>
        <v>0</v>
      </c>
      <c r="K204" s="206" t="s">
        <v>143</v>
      </c>
      <c r="L204" s="40"/>
      <c r="M204" s="211" t="s">
        <v>1</v>
      </c>
      <c r="N204" s="212" t="s">
        <v>44</v>
      </c>
      <c r="O204" s="72"/>
      <c r="P204" s="213">
        <f>O204*H204</f>
        <v>0</v>
      </c>
      <c r="Q204" s="213">
        <v>0</v>
      </c>
      <c r="R204" s="213">
        <f>Q204*H204</f>
        <v>0</v>
      </c>
      <c r="S204" s="213">
        <v>0</v>
      </c>
      <c r="T204" s="214">
        <f>S204*H204</f>
        <v>0</v>
      </c>
      <c r="U204" s="35"/>
      <c r="V204" s="35"/>
      <c r="W204" s="35"/>
      <c r="X204" s="35"/>
      <c r="Y204" s="35"/>
      <c r="Z204" s="35"/>
      <c r="AA204" s="35"/>
      <c r="AB204" s="35"/>
      <c r="AC204" s="35"/>
      <c r="AD204" s="35"/>
      <c r="AE204" s="35"/>
      <c r="AR204" s="215" t="s">
        <v>144</v>
      </c>
      <c r="AT204" s="215" t="s">
        <v>139</v>
      </c>
      <c r="AU204" s="215" t="s">
        <v>151</v>
      </c>
      <c r="AY204" s="18" t="s">
        <v>137</v>
      </c>
      <c r="BE204" s="216">
        <f>IF(N204="základní",J204,0)</f>
        <v>0</v>
      </c>
      <c r="BF204" s="216">
        <f>IF(N204="snížená",J204,0)</f>
        <v>0</v>
      </c>
      <c r="BG204" s="216">
        <f>IF(N204="zákl. přenesená",J204,0)</f>
        <v>0</v>
      </c>
      <c r="BH204" s="216">
        <f>IF(N204="sníž. přenesená",J204,0)</f>
        <v>0</v>
      </c>
      <c r="BI204" s="216">
        <f>IF(N204="nulová",J204,0)</f>
        <v>0</v>
      </c>
      <c r="BJ204" s="18" t="s">
        <v>87</v>
      </c>
      <c r="BK204" s="216">
        <f>ROUND(I204*H204,2)</f>
        <v>0</v>
      </c>
      <c r="BL204" s="18" t="s">
        <v>144</v>
      </c>
      <c r="BM204" s="215" t="s">
        <v>776</v>
      </c>
    </row>
    <row r="205" spans="1:65" s="15" customFormat="1" ht="11.25">
      <c r="B205" s="240"/>
      <c r="C205" s="241"/>
      <c r="D205" s="219" t="s">
        <v>145</v>
      </c>
      <c r="E205" s="242" t="s">
        <v>1</v>
      </c>
      <c r="F205" s="243" t="s">
        <v>777</v>
      </c>
      <c r="G205" s="241"/>
      <c r="H205" s="242" t="s">
        <v>1</v>
      </c>
      <c r="I205" s="244"/>
      <c r="J205" s="241"/>
      <c r="K205" s="241"/>
      <c r="L205" s="245"/>
      <c r="M205" s="246"/>
      <c r="N205" s="247"/>
      <c r="O205" s="247"/>
      <c r="P205" s="247"/>
      <c r="Q205" s="247"/>
      <c r="R205" s="247"/>
      <c r="S205" s="247"/>
      <c r="T205" s="248"/>
      <c r="AT205" s="249" t="s">
        <v>145</v>
      </c>
      <c r="AU205" s="249" t="s">
        <v>151</v>
      </c>
      <c r="AV205" s="15" t="s">
        <v>87</v>
      </c>
      <c r="AW205" s="15" t="s">
        <v>34</v>
      </c>
      <c r="AX205" s="15" t="s">
        <v>79</v>
      </c>
      <c r="AY205" s="249" t="s">
        <v>137</v>
      </c>
    </row>
    <row r="206" spans="1:65" s="13" customFormat="1" ht="11.25">
      <c r="B206" s="217"/>
      <c r="C206" s="218"/>
      <c r="D206" s="219" t="s">
        <v>145</v>
      </c>
      <c r="E206" s="220" t="s">
        <v>1</v>
      </c>
      <c r="F206" s="221" t="s">
        <v>778</v>
      </c>
      <c r="G206" s="218"/>
      <c r="H206" s="222">
        <v>160.51400000000001</v>
      </c>
      <c r="I206" s="223"/>
      <c r="J206" s="218"/>
      <c r="K206" s="218"/>
      <c r="L206" s="224"/>
      <c r="M206" s="225"/>
      <c r="N206" s="226"/>
      <c r="O206" s="226"/>
      <c r="P206" s="226"/>
      <c r="Q206" s="226"/>
      <c r="R206" s="226"/>
      <c r="S206" s="226"/>
      <c r="T206" s="227"/>
      <c r="AT206" s="228" t="s">
        <v>145</v>
      </c>
      <c r="AU206" s="228" t="s">
        <v>151</v>
      </c>
      <c r="AV206" s="13" t="s">
        <v>89</v>
      </c>
      <c r="AW206" s="13" t="s">
        <v>34</v>
      </c>
      <c r="AX206" s="13" t="s">
        <v>87</v>
      </c>
      <c r="AY206" s="228" t="s">
        <v>137</v>
      </c>
    </row>
    <row r="207" spans="1:65" s="12" customFormat="1" ht="20.85" customHeight="1">
      <c r="B207" s="188"/>
      <c r="C207" s="189"/>
      <c r="D207" s="190" t="s">
        <v>78</v>
      </c>
      <c r="E207" s="202" t="s">
        <v>779</v>
      </c>
      <c r="F207" s="202" t="s">
        <v>780</v>
      </c>
      <c r="G207" s="189"/>
      <c r="H207" s="189"/>
      <c r="I207" s="192"/>
      <c r="J207" s="203">
        <f>BK207</f>
        <v>0</v>
      </c>
      <c r="K207" s="189"/>
      <c r="L207" s="194"/>
      <c r="M207" s="195"/>
      <c r="N207" s="196"/>
      <c r="O207" s="196"/>
      <c r="P207" s="197">
        <f>SUM(P208:P245)</f>
        <v>0</v>
      </c>
      <c r="Q207" s="196"/>
      <c r="R207" s="197">
        <f>SUM(R208:R245)</f>
        <v>524.81781999999998</v>
      </c>
      <c r="S207" s="196"/>
      <c r="T207" s="198">
        <f>SUM(T208:T245)</f>
        <v>0</v>
      </c>
      <c r="AR207" s="199" t="s">
        <v>87</v>
      </c>
      <c r="AT207" s="200" t="s">
        <v>78</v>
      </c>
      <c r="AU207" s="200" t="s">
        <v>89</v>
      </c>
      <c r="AY207" s="199" t="s">
        <v>137</v>
      </c>
      <c r="BK207" s="201">
        <f>SUM(BK208:BK245)</f>
        <v>0</v>
      </c>
    </row>
    <row r="208" spans="1:65" s="2" customFormat="1" ht="24" customHeight="1">
      <c r="A208" s="35"/>
      <c r="B208" s="36"/>
      <c r="C208" s="204" t="s">
        <v>166</v>
      </c>
      <c r="D208" s="204" t="s">
        <v>139</v>
      </c>
      <c r="E208" s="205" t="s">
        <v>781</v>
      </c>
      <c r="F208" s="206" t="s">
        <v>782</v>
      </c>
      <c r="G208" s="207" t="s">
        <v>173</v>
      </c>
      <c r="H208" s="208">
        <v>70.875</v>
      </c>
      <c r="I208" s="209"/>
      <c r="J208" s="210">
        <f>ROUND(I208*H208,2)</f>
        <v>0</v>
      </c>
      <c r="K208" s="206" t="s">
        <v>143</v>
      </c>
      <c r="L208" s="40"/>
      <c r="M208" s="211" t="s">
        <v>1</v>
      </c>
      <c r="N208" s="212" t="s">
        <v>44</v>
      </c>
      <c r="O208" s="72"/>
      <c r="P208" s="213">
        <f>O208*H208</f>
        <v>0</v>
      </c>
      <c r="Q208" s="213">
        <v>0</v>
      </c>
      <c r="R208" s="213">
        <f>Q208*H208</f>
        <v>0</v>
      </c>
      <c r="S208" s="213">
        <v>0</v>
      </c>
      <c r="T208" s="214">
        <f>S208*H208</f>
        <v>0</v>
      </c>
      <c r="U208" s="35"/>
      <c r="V208" s="35"/>
      <c r="W208" s="35"/>
      <c r="X208" s="35"/>
      <c r="Y208" s="35"/>
      <c r="Z208" s="35"/>
      <c r="AA208" s="35"/>
      <c r="AB208" s="35"/>
      <c r="AC208" s="35"/>
      <c r="AD208" s="35"/>
      <c r="AE208" s="35"/>
      <c r="AR208" s="215" t="s">
        <v>144</v>
      </c>
      <c r="AT208" s="215" t="s">
        <v>139</v>
      </c>
      <c r="AU208" s="215" t="s">
        <v>151</v>
      </c>
      <c r="AY208" s="18" t="s">
        <v>137</v>
      </c>
      <c r="BE208" s="216">
        <f>IF(N208="základní",J208,0)</f>
        <v>0</v>
      </c>
      <c r="BF208" s="216">
        <f>IF(N208="snížená",J208,0)</f>
        <v>0</v>
      </c>
      <c r="BG208" s="216">
        <f>IF(N208="zákl. přenesená",J208,0)</f>
        <v>0</v>
      </c>
      <c r="BH208" s="216">
        <f>IF(N208="sníž. přenesená",J208,0)</f>
        <v>0</v>
      </c>
      <c r="BI208" s="216">
        <f>IF(N208="nulová",J208,0)</f>
        <v>0</v>
      </c>
      <c r="BJ208" s="18" t="s">
        <v>87</v>
      </c>
      <c r="BK208" s="216">
        <f>ROUND(I208*H208,2)</f>
        <v>0</v>
      </c>
      <c r="BL208" s="18" t="s">
        <v>144</v>
      </c>
      <c r="BM208" s="215" t="s">
        <v>783</v>
      </c>
    </row>
    <row r="209" spans="1:65" s="13" customFormat="1" ht="11.25">
      <c r="B209" s="217"/>
      <c r="C209" s="218"/>
      <c r="D209" s="219" t="s">
        <v>145</v>
      </c>
      <c r="E209" s="220" t="s">
        <v>1</v>
      </c>
      <c r="F209" s="221" t="s">
        <v>784</v>
      </c>
      <c r="G209" s="218"/>
      <c r="H209" s="222">
        <v>70.875</v>
      </c>
      <c r="I209" s="223"/>
      <c r="J209" s="218"/>
      <c r="K209" s="218"/>
      <c r="L209" s="224"/>
      <c r="M209" s="225"/>
      <c r="N209" s="226"/>
      <c r="O209" s="226"/>
      <c r="P209" s="226"/>
      <c r="Q209" s="226"/>
      <c r="R209" s="226"/>
      <c r="S209" s="226"/>
      <c r="T209" s="227"/>
      <c r="AT209" s="228" t="s">
        <v>145</v>
      </c>
      <c r="AU209" s="228" t="s">
        <v>151</v>
      </c>
      <c r="AV209" s="13" t="s">
        <v>89</v>
      </c>
      <c r="AW209" s="13" t="s">
        <v>34</v>
      </c>
      <c r="AX209" s="13" t="s">
        <v>87</v>
      </c>
      <c r="AY209" s="228" t="s">
        <v>137</v>
      </c>
    </row>
    <row r="210" spans="1:65" s="2" customFormat="1" ht="24" customHeight="1">
      <c r="A210" s="35"/>
      <c r="B210" s="36"/>
      <c r="C210" s="204" t="s">
        <v>194</v>
      </c>
      <c r="D210" s="204" t="s">
        <v>139</v>
      </c>
      <c r="E210" s="205" t="s">
        <v>785</v>
      </c>
      <c r="F210" s="206" t="s">
        <v>786</v>
      </c>
      <c r="G210" s="207" t="s">
        <v>173</v>
      </c>
      <c r="H210" s="208">
        <v>70.875</v>
      </c>
      <c r="I210" s="209"/>
      <c r="J210" s="210">
        <f>ROUND(I210*H210,2)</f>
        <v>0</v>
      </c>
      <c r="K210" s="206" t="s">
        <v>143</v>
      </c>
      <c r="L210" s="40"/>
      <c r="M210" s="211" t="s">
        <v>1</v>
      </c>
      <c r="N210" s="212" t="s">
        <v>44</v>
      </c>
      <c r="O210" s="72"/>
      <c r="P210" s="213">
        <f>O210*H210</f>
        <v>0</v>
      </c>
      <c r="Q210" s="213">
        <v>0</v>
      </c>
      <c r="R210" s="213">
        <f>Q210*H210</f>
        <v>0</v>
      </c>
      <c r="S210" s="213">
        <v>0</v>
      </c>
      <c r="T210" s="214">
        <f>S210*H210</f>
        <v>0</v>
      </c>
      <c r="U210" s="35"/>
      <c r="V210" s="35"/>
      <c r="W210" s="35"/>
      <c r="X210" s="35"/>
      <c r="Y210" s="35"/>
      <c r="Z210" s="35"/>
      <c r="AA210" s="35"/>
      <c r="AB210" s="35"/>
      <c r="AC210" s="35"/>
      <c r="AD210" s="35"/>
      <c r="AE210" s="35"/>
      <c r="AR210" s="215" t="s">
        <v>144</v>
      </c>
      <c r="AT210" s="215" t="s">
        <v>139</v>
      </c>
      <c r="AU210" s="215" t="s">
        <v>151</v>
      </c>
      <c r="AY210" s="18" t="s">
        <v>137</v>
      </c>
      <c r="BE210" s="216">
        <f>IF(N210="základní",J210,0)</f>
        <v>0</v>
      </c>
      <c r="BF210" s="216">
        <f>IF(N210="snížená",J210,0)</f>
        <v>0</v>
      </c>
      <c r="BG210" s="216">
        <f>IF(N210="zákl. přenesená",J210,0)</f>
        <v>0</v>
      </c>
      <c r="BH210" s="216">
        <f>IF(N210="sníž. přenesená",J210,0)</f>
        <v>0</v>
      </c>
      <c r="BI210" s="216">
        <f>IF(N210="nulová",J210,0)</f>
        <v>0</v>
      </c>
      <c r="BJ210" s="18" t="s">
        <v>87</v>
      </c>
      <c r="BK210" s="216">
        <f>ROUND(I210*H210,2)</f>
        <v>0</v>
      </c>
      <c r="BL210" s="18" t="s">
        <v>144</v>
      </c>
      <c r="BM210" s="215" t="s">
        <v>787</v>
      </c>
    </row>
    <row r="211" spans="1:65" s="13" customFormat="1" ht="11.25">
      <c r="B211" s="217"/>
      <c r="C211" s="218"/>
      <c r="D211" s="219" t="s">
        <v>145</v>
      </c>
      <c r="E211" s="220" t="s">
        <v>1</v>
      </c>
      <c r="F211" s="221" t="s">
        <v>788</v>
      </c>
      <c r="G211" s="218"/>
      <c r="H211" s="222">
        <v>70.875</v>
      </c>
      <c r="I211" s="223"/>
      <c r="J211" s="218"/>
      <c r="K211" s="218"/>
      <c r="L211" s="224"/>
      <c r="M211" s="225"/>
      <c r="N211" s="226"/>
      <c r="O211" s="226"/>
      <c r="P211" s="226"/>
      <c r="Q211" s="226"/>
      <c r="R211" s="226"/>
      <c r="S211" s="226"/>
      <c r="T211" s="227"/>
      <c r="AT211" s="228" t="s">
        <v>145</v>
      </c>
      <c r="AU211" s="228" t="s">
        <v>151</v>
      </c>
      <c r="AV211" s="13" t="s">
        <v>89</v>
      </c>
      <c r="AW211" s="13" t="s">
        <v>34</v>
      </c>
      <c r="AX211" s="13" t="s">
        <v>87</v>
      </c>
      <c r="AY211" s="228" t="s">
        <v>137</v>
      </c>
    </row>
    <row r="212" spans="1:65" s="2" customFormat="1" ht="24" customHeight="1">
      <c r="A212" s="35"/>
      <c r="B212" s="36"/>
      <c r="C212" s="204" t="s">
        <v>170</v>
      </c>
      <c r="D212" s="204" t="s">
        <v>139</v>
      </c>
      <c r="E212" s="205" t="s">
        <v>789</v>
      </c>
      <c r="F212" s="206" t="s">
        <v>790</v>
      </c>
      <c r="G212" s="207" t="s">
        <v>173</v>
      </c>
      <c r="H212" s="208">
        <v>236.4</v>
      </c>
      <c r="I212" s="209"/>
      <c r="J212" s="210">
        <f>ROUND(I212*H212,2)</f>
        <v>0</v>
      </c>
      <c r="K212" s="206" t="s">
        <v>143</v>
      </c>
      <c r="L212" s="40"/>
      <c r="M212" s="211" t="s">
        <v>1</v>
      </c>
      <c r="N212" s="212" t="s">
        <v>44</v>
      </c>
      <c r="O212" s="72"/>
      <c r="P212" s="213">
        <f>O212*H212</f>
        <v>0</v>
      </c>
      <c r="Q212" s="213">
        <v>0</v>
      </c>
      <c r="R212" s="213">
        <f>Q212*H212</f>
        <v>0</v>
      </c>
      <c r="S212" s="213">
        <v>0</v>
      </c>
      <c r="T212" s="214">
        <f>S212*H212</f>
        <v>0</v>
      </c>
      <c r="U212" s="35"/>
      <c r="V212" s="35"/>
      <c r="W212" s="35"/>
      <c r="X212" s="35"/>
      <c r="Y212" s="35"/>
      <c r="Z212" s="35"/>
      <c r="AA212" s="35"/>
      <c r="AB212" s="35"/>
      <c r="AC212" s="35"/>
      <c r="AD212" s="35"/>
      <c r="AE212" s="35"/>
      <c r="AR212" s="215" t="s">
        <v>144</v>
      </c>
      <c r="AT212" s="215" t="s">
        <v>139</v>
      </c>
      <c r="AU212" s="215" t="s">
        <v>151</v>
      </c>
      <c r="AY212" s="18" t="s">
        <v>137</v>
      </c>
      <c r="BE212" s="216">
        <f>IF(N212="základní",J212,0)</f>
        <v>0</v>
      </c>
      <c r="BF212" s="216">
        <f>IF(N212="snížená",J212,0)</f>
        <v>0</v>
      </c>
      <c r="BG212" s="216">
        <f>IF(N212="zákl. přenesená",J212,0)</f>
        <v>0</v>
      </c>
      <c r="BH212" s="216">
        <f>IF(N212="sníž. přenesená",J212,0)</f>
        <v>0</v>
      </c>
      <c r="BI212" s="216">
        <f>IF(N212="nulová",J212,0)</f>
        <v>0</v>
      </c>
      <c r="BJ212" s="18" t="s">
        <v>87</v>
      </c>
      <c r="BK212" s="216">
        <f>ROUND(I212*H212,2)</f>
        <v>0</v>
      </c>
      <c r="BL212" s="18" t="s">
        <v>144</v>
      </c>
      <c r="BM212" s="215" t="s">
        <v>791</v>
      </c>
    </row>
    <row r="213" spans="1:65" s="13" customFormat="1" ht="11.25">
      <c r="B213" s="217"/>
      <c r="C213" s="218"/>
      <c r="D213" s="219" t="s">
        <v>145</v>
      </c>
      <c r="E213" s="220" t="s">
        <v>1</v>
      </c>
      <c r="F213" s="221" t="s">
        <v>792</v>
      </c>
      <c r="G213" s="218"/>
      <c r="H213" s="222">
        <v>236.4</v>
      </c>
      <c r="I213" s="223"/>
      <c r="J213" s="218"/>
      <c r="K213" s="218"/>
      <c r="L213" s="224"/>
      <c r="M213" s="225"/>
      <c r="N213" s="226"/>
      <c r="O213" s="226"/>
      <c r="P213" s="226"/>
      <c r="Q213" s="226"/>
      <c r="R213" s="226"/>
      <c r="S213" s="226"/>
      <c r="T213" s="227"/>
      <c r="AT213" s="228" t="s">
        <v>145</v>
      </c>
      <c r="AU213" s="228" t="s">
        <v>151</v>
      </c>
      <c r="AV213" s="13" t="s">
        <v>89</v>
      </c>
      <c r="AW213" s="13" t="s">
        <v>34</v>
      </c>
      <c r="AX213" s="13" t="s">
        <v>87</v>
      </c>
      <c r="AY213" s="228" t="s">
        <v>137</v>
      </c>
    </row>
    <row r="214" spans="1:65" s="2" customFormat="1" ht="24" customHeight="1">
      <c r="A214" s="35"/>
      <c r="B214" s="36"/>
      <c r="C214" s="204" t="s">
        <v>8</v>
      </c>
      <c r="D214" s="204" t="s">
        <v>139</v>
      </c>
      <c r="E214" s="205" t="s">
        <v>793</v>
      </c>
      <c r="F214" s="206" t="s">
        <v>794</v>
      </c>
      <c r="G214" s="207" t="s">
        <v>173</v>
      </c>
      <c r="H214" s="208">
        <v>236.4</v>
      </c>
      <c r="I214" s="209"/>
      <c r="J214" s="210">
        <f>ROUND(I214*H214,2)</f>
        <v>0</v>
      </c>
      <c r="K214" s="206" t="s">
        <v>143</v>
      </c>
      <c r="L214" s="40"/>
      <c r="M214" s="211" t="s">
        <v>1</v>
      </c>
      <c r="N214" s="212" t="s">
        <v>44</v>
      </c>
      <c r="O214" s="72"/>
      <c r="P214" s="213">
        <f>O214*H214</f>
        <v>0</v>
      </c>
      <c r="Q214" s="213">
        <v>0</v>
      </c>
      <c r="R214" s="213">
        <f>Q214*H214</f>
        <v>0</v>
      </c>
      <c r="S214" s="213">
        <v>0</v>
      </c>
      <c r="T214" s="214">
        <f>S214*H214</f>
        <v>0</v>
      </c>
      <c r="U214" s="35"/>
      <c r="V214" s="35"/>
      <c r="W214" s="35"/>
      <c r="X214" s="35"/>
      <c r="Y214" s="35"/>
      <c r="Z214" s="35"/>
      <c r="AA214" s="35"/>
      <c r="AB214" s="35"/>
      <c r="AC214" s="35"/>
      <c r="AD214" s="35"/>
      <c r="AE214" s="35"/>
      <c r="AR214" s="215" t="s">
        <v>144</v>
      </c>
      <c r="AT214" s="215" t="s">
        <v>139</v>
      </c>
      <c r="AU214" s="215" t="s">
        <v>151</v>
      </c>
      <c r="AY214" s="18" t="s">
        <v>137</v>
      </c>
      <c r="BE214" s="216">
        <f>IF(N214="základní",J214,0)</f>
        <v>0</v>
      </c>
      <c r="BF214" s="216">
        <f>IF(N214="snížená",J214,0)</f>
        <v>0</v>
      </c>
      <c r="BG214" s="216">
        <f>IF(N214="zákl. přenesená",J214,0)</f>
        <v>0</v>
      </c>
      <c r="BH214" s="216">
        <f>IF(N214="sníž. přenesená",J214,0)</f>
        <v>0</v>
      </c>
      <c r="BI214" s="216">
        <f>IF(N214="nulová",J214,0)</f>
        <v>0</v>
      </c>
      <c r="BJ214" s="18" t="s">
        <v>87</v>
      </c>
      <c r="BK214" s="216">
        <f>ROUND(I214*H214,2)</f>
        <v>0</v>
      </c>
      <c r="BL214" s="18" t="s">
        <v>144</v>
      </c>
      <c r="BM214" s="215" t="s">
        <v>795</v>
      </c>
    </row>
    <row r="215" spans="1:65" s="13" customFormat="1" ht="22.5">
      <c r="B215" s="217"/>
      <c r="C215" s="218"/>
      <c r="D215" s="219" t="s">
        <v>145</v>
      </c>
      <c r="E215" s="220" t="s">
        <v>1</v>
      </c>
      <c r="F215" s="221" t="s">
        <v>796</v>
      </c>
      <c r="G215" s="218"/>
      <c r="H215" s="222">
        <v>236.4</v>
      </c>
      <c r="I215" s="223"/>
      <c r="J215" s="218"/>
      <c r="K215" s="218"/>
      <c r="L215" s="224"/>
      <c r="M215" s="225"/>
      <c r="N215" s="226"/>
      <c r="O215" s="226"/>
      <c r="P215" s="226"/>
      <c r="Q215" s="226"/>
      <c r="R215" s="226"/>
      <c r="S215" s="226"/>
      <c r="T215" s="227"/>
      <c r="AT215" s="228" t="s">
        <v>145</v>
      </c>
      <c r="AU215" s="228" t="s">
        <v>151</v>
      </c>
      <c r="AV215" s="13" t="s">
        <v>89</v>
      </c>
      <c r="AW215" s="13" t="s">
        <v>34</v>
      </c>
      <c r="AX215" s="13" t="s">
        <v>87</v>
      </c>
      <c r="AY215" s="228" t="s">
        <v>137</v>
      </c>
    </row>
    <row r="216" spans="1:65" s="2" customFormat="1" ht="24" customHeight="1">
      <c r="A216" s="35"/>
      <c r="B216" s="36"/>
      <c r="C216" s="204" t="s">
        <v>174</v>
      </c>
      <c r="D216" s="204" t="s">
        <v>139</v>
      </c>
      <c r="E216" s="205" t="s">
        <v>178</v>
      </c>
      <c r="F216" s="206" t="s">
        <v>179</v>
      </c>
      <c r="G216" s="207" t="s">
        <v>173</v>
      </c>
      <c r="H216" s="208">
        <v>220.2</v>
      </c>
      <c r="I216" s="209"/>
      <c r="J216" s="210">
        <f>ROUND(I216*H216,2)</f>
        <v>0</v>
      </c>
      <c r="K216" s="206" t="s">
        <v>143</v>
      </c>
      <c r="L216" s="40"/>
      <c r="M216" s="211" t="s">
        <v>1</v>
      </c>
      <c r="N216" s="212" t="s">
        <v>44</v>
      </c>
      <c r="O216" s="72"/>
      <c r="P216" s="213">
        <f>O216*H216</f>
        <v>0</v>
      </c>
      <c r="Q216" s="213">
        <v>0</v>
      </c>
      <c r="R216" s="213">
        <f>Q216*H216</f>
        <v>0</v>
      </c>
      <c r="S216" s="213">
        <v>0</v>
      </c>
      <c r="T216" s="214">
        <f>S216*H216</f>
        <v>0</v>
      </c>
      <c r="U216" s="35"/>
      <c r="V216" s="35"/>
      <c r="W216" s="35"/>
      <c r="X216" s="35"/>
      <c r="Y216" s="35"/>
      <c r="Z216" s="35"/>
      <c r="AA216" s="35"/>
      <c r="AB216" s="35"/>
      <c r="AC216" s="35"/>
      <c r="AD216" s="35"/>
      <c r="AE216" s="35"/>
      <c r="AR216" s="215" t="s">
        <v>144</v>
      </c>
      <c r="AT216" s="215" t="s">
        <v>139</v>
      </c>
      <c r="AU216" s="215" t="s">
        <v>151</v>
      </c>
      <c r="AY216" s="18" t="s">
        <v>137</v>
      </c>
      <c r="BE216" s="216">
        <f>IF(N216="základní",J216,0)</f>
        <v>0</v>
      </c>
      <c r="BF216" s="216">
        <f>IF(N216="snížená",J216,0)</f>
        <v>0</v>
      </c>
      <c r="BG216" s="216">
        <f>IF(N216="zákl. přenesená",J216,0)</f>
        <v>0</v>
      </c>
      <c r="BH216" s="216">
        <f>IF(N216="sníž. přenesená",J216,0)</f>
        <v>0</v>
      </c>
      <c r="BI216" s="216">
        <f>IF(N216="nulová",J216,0)</f>
        <v>0</v>
      </c>
      <c r="BJ216" s="18" t="s">
        <v>87</v>
      </c>
      <c r="BK216" s="216">
        <f>ROUND(I216*H216,2)</f>
        <v>0</v>
      </c>
      <c r="BL216" s="18" t="s">
        <v>144</v>
      </c>
      <c r="BM216" s="215" t="s">
        <v>797</v>
      </c>
    </row>
    <row r="217" spans="1:65" s="13" customFormat="1" ht="11.25">
      <c r="B217" s="217"/>
      <c r="C217" s="218"/>
      <c r="D217" s="219" t="s">
        <v>145</v>
      </c>
      <c r="E217" s="220" t="s">
        <v>1</v>
      </c>
      <c r="F217" s="221" t="s">
        <v>798</v>
      </c>
      <c r="G217" s="218"/>
      <c r="H217" s="222">
        <v>151.19999999999999</v>
      </c>
      <c r="I217" s="223"/>
      <c r="J217" s="218"/>
      <c r="K217" s="218"/>
      <c r="L217" s="224"/>
      <c r="M217" s="225"/>
      <c r="N217" s="226"/>
      <c r="O217" s="226"/>
      <c r="P217" s="226"/>
      <c r="Q217" s="226"/>
      <c r="R217" s="226"/>
      <c r="S217" s="226"/>
      <c r="T217" s="227"/>
      <c r="AT217" s="228" t="s">
        <v>145</v>
      </c>
      <c r="AU217" s="228" t="s">
        <v>151</v>
      </c>
      <c r="AV217" s="13" t="s">
        <v>89</v>
      </c>
      <c r="AW217" s="13" t="s">
        <v>34</v>
      </c>
      <c r="AX217" s="13" t="s">
        <v>79</v>
      </c>
      <c r="AY217" s="228" t="s">
        <v>137</v>
      </c>
    </row>
    <row r="218" spans="1:65" s="13" customFormat="1" ht="11.25">
      <c r="B218" s="217"/>
      <c r="C218" s="218"/>
      <c r="D218" s="219" t="s">
        <v>145</v>
      </c>
      <c r="E218" s="220" t="s">
        <v>1</v>
      </c>
      <c r="F218" s="221" t="s">
        <v>799</v>
      </c>
      <c r="G218" s="218"/>
      <c r="H218" s="222">
        <v>18</v>
      </c>
      <c r="I218" s="223"/>
      <c r="J218" s="218"/>
      <c r="K218" s="218"/>
      <c r="L218" s="224"/>
      <c r="M218" s="225"/>
      <c r="N218" s="226"/>
      <c r="O218" s="226"/>
      <c r="P218" s="226"/>
      <c r="Q218" s="226"/>
      <c r="R218" s="226"/>
      <c r="S218" s="226"/>
      <c r="T218" s="227"/>
      <c r="AT218" s="228" t="s">
        <v>145</v>
      </c>
      <c r="AU218" s="228" t="s">
        <v>151</v>
      </c>
      <c r="AV218" s="13" t="s">
        <v>89</v>
      </c>
      <c r="AW218" s="13" t="s">
        <v>34</v>
      </c>
      <c r="AX218" s="13" t="s">
        <v>79</v>
      </c>
      <c r="AY218" s="228" t="s">
        <v>137</v>
      </c>
    </row>
    <row r="219" spans="1:65" s="13" customFormat="1" ht="11.25">
      <c r="B219" s="217"/>
      <c r="C219" s="218"/>
      <c r="D219" s="219" t="s">
        <v>145</v>
      </c>
      <c r="E219" s="220" t="s">
        <v>1</v>
      </c>
      <c r="F219" s="221" t="s">
        <v>800</v>
      </c>
      <c r="G219" s="218"/>
      <c r="H219" s="222">
        <v>51</v>
      </c>
      <c r="I219" s="223"/>
      <c r="J219" s="218"/>
      <c r="K219" s="218"/>
      <c r="L219" s="224"/>
      <c r="M219" s="225"/>
      <c r="N219" s="226"/>
      <c r="O219" s="226"/>
      <c r="P219" s="226"/>
      <c r="Q219" s="226"/>
      <c r="R219" s="226"/>
      <c r="S219" s="226"/>
      <c r="T219" s="227"/>
      <c r="AT219" s="228" t="s">
        <v>145</v>
      </c>
      <c r="AU219" s="228" t="s">
        <v>151</v>
      </c>
      <c r="AV219" s="13" t="s">
        <v>89</v>
      </c>
      <c r="AW219" s="13" t="s">
        <v>34</v>
      </c>
      <c r="AX219" s="13" t="s">
        <v>79</v>
      </c>
      <c r="AY219" s="228" t="s">
        <v>137</v>
      </c>
    </row>
    <row r="220" spans="1:65" s="14" customFormat="1" ht="11.25">
      <c r="B220" s="229"/>
      <c r="C220" s="230"/>
      <c r="D220" s="219" t="s">
        <v>145</v>
      </c>
      <c r="E220" s="231" t="s">
        <v>1</v>
      </c>
      <c r="F220" s="232" t="s">
        <v>147</v>
      </c>
      <c r="G220" s="230"/>
      <c r="H220" s="233">
        <v>220.2</v>
      </c>
      <c r="I220" s="234"/>
      <c r="J220" s="230"/>
      <c r="K220" s="230"/>
      <c r="L220" s="235"/>
      <c r="M220" s="236"/>
      <c r="N220" s="237"/>
      <c r="O220" s="237"/>
      <c r="P220" s="237"/>
      <c r="Q220" s="237"/>
      <c r="R220" s="237"/>
      <c r="S220" s="237"/>
      <c r="T220" s="238"/>
      <c r="AT220" s="239" t="s">
        <v>145</v>
      </c>
      <c r="AU220" s="239" t="s">
        <v>151</v>
      </c>
      <c r="AV220" s="14" t="s">
        <v>144</v>
      </c>
      <c r="AW220" s="14" t="s">
        <v>34</v>
      </c>
      <c r="AX220" s="14" t="s">
        <v>87</v>
      </c>
      <c r="AY220" s="239" t="s">
        <v>137</v>
      </c>
    </row>
    <row r="221" spans="1:65" s="2" customFormat="1" ht="24" customHeight="1">
      <c r="A221" s="35"/>
      <c r="B221" s="36"/>
      <c r="C221" s="204" t="s">
        <v>213</v>
      </c>
      <c r="D221" s="204" t="s">
        <v>139</v>
      </c>
      <c r="E221" s="205" t="s">
        <v>182</v>
      </c>
      <c r="F221" s="206" t="s">
        <v>183</v>
      </c>
      <c r="G221" s="207" t="s">
        <v>173</v>
      </c>
      <c r="H221" s="208">
        <v>220.2</v>
      </c>
      <c r="I221" s="209"/>
      <c r="J221" s="210">
        <f>ROUND(I221*H221,2)</f>
        <v>0</v>
      </c>
      <c r="K221" s="206" t="s">
        <v>143</v>
      </c>
      <c r="L221" s="40"/>
      <c r="M221" s="211" t="s">
        <v>1</v>
      </c>
      <c r="N221" s="212" t="s">
        <v>44</v>
      </c>
      <c r="O221" s="72"/>
      <c r="P221" s="213">
        <f>O221*H221</f>
        <v>0</v>
      </c>
      <c r="Q221" s="213">
        <v>0</v>
      </c>
      <c r="R221" s="213">
        <f>Q221*H221</f>
        <v>0</v>
      </c>
      <c r="S221" s="213">
        <v>0</v>
      </c>
      <c r="T221" s="214">
        <f>S221*H221</f>
        <v>0</v>
      </c>
      <c r="U221" s="35"/>
      <c r="V221" s="35"/>
      <c r="W221" s="35"/>
      <c r="X221" s="35"/>
      <c r="Y221" s="35"/>
      <c r="Z221" s="35"/>
      <c r="AA221" s="35"/>
      <c r="AB221" s="35"/>
      <c r="AC221" s="35"/>
      <c r="AD221" s="35"/>
      <c r="AE221" s="35"/>
      <c r="AR221" s="215" t="s">
        <v>144</v>
      </c>
      <c r="AT221" s="215" t="s">
        <v>139</v>
      </c>
      <c r="AU221" s="215" t="s">
        <v>151</v>
      </c>
      <c r="AY221" s="18" t="s">
        <v>137</v>
      </c>
      <c r="BE221" s="216">
        <f>IF(N221="základní",J221,0)</f>
        <v>0</v>
      </c>
      <c r="BF221" s="216">
        <f>IF(N221="snížená",J221,0)</f>
        <v>0</v>
      </c>
      <c r="BG221" s="216">
        <f>IF(N221="zákl. přenesená",J221,0)</f>
        <v>0</v>
      </c>
      <c r="BH221" s="216">
        <f>IF(N221="sníž. přenesená",J221,0)</f>
        <v>0</v>
      </c>
      <c r="BI221" s="216">
        <f>IF(N221="nulová",J221,0)</f>
        <v>0</v>
      </c>
      <c r="BJ221" s="18" t="s">
        <v>87</v>
      </c>
      <c r="BK221" s="216">
        <f>ROUND(I221*H221,2)</f>
        <v>0</v>
      </c>
      <c r="BL221" s="18" t="s">
        <v>144</v>
      </c>
      <c r="BM221" s="215" t="s">
        <v>801</v>
      </c>
    </row>
    <row r="222" spans="1:65" s="13" customFormat="1" ht="22.5">
      <c r="B222" s="217"/>
      <c r="C222" s="218"/>
      <c r="D222" s="219" t="s">
        <v>145</v>
      </c>
      <c r="E222" s="220" t="s">
        <v>1</v>
      </c>
      <c r="F222" s="221" t="s">
        <v>802</v>
      </c>
      <c r="G222" s="218"/>
      <c r="H222" s="222">
        <v>220.2</v>
      </c>
      <c r="I222" s="223"/>
      <c r="J222" s="218"/>
      <c r="K222" s="218"/>
      <c r="L222" s="224"/>
      <c r="M222" s="225"/>
      <c r="N222" s="226"/>
      <c r="O222" s="226"/>
      <c r="P222" s="226"/>
      <c r="Q222" s="226"/>
      <c r="R222" s="226"/>
      <c r="S222" s="226"/>
      <c r="T222" s="227"/>
      <c r="AT222" s="228" t="s">
        <v>145</v>
      </c>
      <c r="AU222" s="228" t="s">
        <v>151</v>
      </c>
      <c r="AV222" s="13" t="s">
        <v>89</v>
      </c>
      <c r="AW222" s="13" t="s">
        <v>34</v>
      </c>
      <c r="AX222" s="13" t="s">
        <v>87</v>
      </c>
      <c r="AY222" s="228" t="s">
        <v>137</v>
      </c>
    </row>
    <row r="223" spans="1:65" s="2" customFormat="1" ht="16.5" customHeight="1">
      <c r="A223" s="35"/>
      <c r="B223" s="36"/>
      <c r="C223" s="204" t="s">
        <v>180</v>
      </c>
      <c r="D223" s="204" t="s">
        <v>139</v>
      </c>
      <c r="E223" s="205" t="s">
        <v>803</v>
      </c>
      <c r="F223" s="206" t="s">
        <v>804</v>
      </c>
      <c r="G223" s="207" t="s">
        <v>188</v>
      </c>
      <c r="H223" s="208">
        <v>409.2</v>
      </c>
      <c r="I223" s="209"/>
      <c r="J223" s="210">
        <f>ROUND(I223*H223,2)</f>
        <v>0</v>
      </c>
      <c r="K223" s="206" t="s">
        <v>143</v>
      </c>
      <c r="L223" s="40"/>
      <c r="M223" s="211" t="s">
        <v>1</v>
      </c>
      <c r="N223" s="212" t="s">
        <v>44</v>
      </c>
      <c r="O223" s="72"/>
      <c r="P223" s="213">
        <f>O223*H223</f>
        <v>0</v>
      </c>
      <c r="Q223" s="213">
        <v>8.4999999999999995E-4</v>
      </c>
      <c r="R223" s="213">
        <f>Q223*H223</f>
        <v>0.34781999999999996</v>
      </c>
      <c r="S223" s="213">
        <v>0</v>
      </c>
      <c r="T223" s="214">
        <f>S223*H223</f>
        <v>0</v>
      </c>
      <c r="U223" s="35"/>
      <c r="V223" s="35"/>
      <c r="W223" s="35"/>
      <c r="X223" s="35"/>
      <c r="Y223" s="35"/>
      <c r="Z223" s="35"/>
      <c r="AA223" s="35"/>
      <c r="AB223" s="35"/>
      <c r="AC223" s="35"/>
      <c r="AD223" s="35"/>
      <c r="AE223" s="35"/>
      <c r="AR223" s="215" t="s">
        <v>144</v>
      </c>
      <c r="AT223" s="215" t="s">
        <v>139</v>
      </c>
      <c r="AU223" s="215" t="s">
        <v>151</v>
      </c>
      <c r="AY223" s="18" t="s">
        <v>137</v>
      </c>
      <c r="BE223" s="216">
        <f>IF(N223="základní",J223,0)</f>
        <v>0</v>
      </c>
      <c r="BF223" s="216">
        <f>IF(N223="snížená",J223,0)</f>
        <v>0</v>
      </c>
      <c r="BG223" s="216">
        <f>IF(N223="zákl. přenesená",J223,0)</f>
        <v>0</v>
      </c>
      <c r="BH223" s="216">
        <f>IF(N223="sníž. přenesená",J223,0)</f>
        <v>0</v>
      </c>
      <c r="BI223" s="216">
        <f>IF(N223="nulová",J223,0)</f>
        <v>0</v>
      </c>
      <c r="BJ223" s="18" t="s">
        <v>87</v>
      </c>
      <c r="BK223" s="216">
        <f>ROUND(I223*H223,2)</f>
        <v>0</v>
      </c>
      <c r="BL223" s="18" t="s">
        <v>144</v>
      </c>
      <c r="BM223" s="215" t="s">
        <v>805</v>
      </c>
    </row>
    <row r="224" spans="1:65" s="13" customFormat="1" ht="11.25">
      <c r="B224" s="217"/>
      <c r="C224" s="218"/>
      <c r="D224" s="219" t="s">
        <v>145</v>
      </c>
      <c r="E224" s="220" t="s">
        <v>1</v>
      </c>
      <c r="F224" s="221" t="s">
        <v>806</v>
      </c>
      <c r="G224" s="218"/>
      <c r="H224" s="222">
        <v>189</v>
      </c>
      <c r="I224" s="223"/>
      <c r="J224" s="218"/>
      <c r="K224" s="218"/>
      <c r="L224" s="224"/>
      <c r="M224" s="225"/>
      <c r="N224" s="226"/>
      <c r="O224" s="226"/>
      <c r="P224" s="226"/>
      <c r="Q224" s="226"/>
      <c r="R224" s="226"/>
      <c r="S224" s="226"/>
      <c r="T224" s="227"/>
      <c r="AT224" s="228" t="s">
        <v>145</v>
      </c>
      <c r="AU224" s="228" t="s">
        <v>151</v>
      </c>
      <c r="AV224" s="13" t="s">
        <v>89</v>
      </c>
      <c r="AW224" s="13" t="s">
        <v>34</v>
      </c>
      <c r="AX224" s="13" t="s">
        <v>79</v>
      </c>
      <c r="AY224" s="228" t="s">
        <v>137</v>
      </c>
    </row>
    <row r="225" spans="1:65" s="13" customFormat="1" ht="11.25">
      <c r="B225" s="217"/>
      <c r="C225" s="218"/>
      <c r="D225" s="219" t="s">
        <v>145</v>
      </c>
      <c r="E225" s="220" t="s">
        <v>1</v>
      </c>
      <c r="F225" s="221" t="s">
        <v>798</v>
      </c>
      <c r="G225" s="218"/>
      <c r="H225" s="222">
        <v>151.19999999999999</v>
      </c>
      <c r="I225" s="223"/>
      <c r="J225" s="218"/>
      <c r="K225" s="218"/>
      <c r="L225" s="224"/>
      <c r="M225" s="225"/>
      <c r="N225" s="226"/>
      <c r="O225" s="226"/>
      <c r="P225" s="226"/>
      <c r="Q225" s="226"/>
      <c r="R225" s="226"/>
      <c r="S225" s="226"/>
      <c r="T225" s="227"/>
      <c r="AT225" s="228" t="s">
        <v>145</v>
      </c>
      <c r="AU225" s="228" t="s">
        <v>151</v>
      </c>
      <c r="AV225" s="13" t="s">
        <v>89</v>
      </c>
      <c r="AW225" s="13" t="s">
        <v>34</v>
      </c>
      <c r="AX225" s="13" t="s">
        <v>79</v>
      </c>
      <c r="AY225" s="228" t="s">
        <v>137</v>
      </c>
    </row>
    <row r="226" spans="1:65" s="13" customFormat="1" ht="11.25">
      <c r="B226" s="217"/>
      <c r="C226" s="218"/>
      <c r="D226" s="219" t="s">
        <v>145</v>
      </c>
      <c r="E226" s="220" t="s">
        <v>1</v>
      </c>
      <c r="F226" s="221" t="s">
        <v>799</v>
      </c>
      <c r="G226" s="218"/>
      <c r="H226" s="222">
        <v>18</v>
      </c>
      <c r="I226" s="223"/>
      <c r="J226" s="218"/>
      <c r="K226" s="218"/>
      <c r="L226" s="224"/>
      <c r="M226" s="225"/>
      <c r="N226" s="226"/>
      <c r="O226" s="226"/>
      <c r="P226" s="226"/>
      <c r="Q226" s="226"/>
      <c r="R226" s="226"/>
      <c r="S226" s="226"/>
      <c r="T226" s="227"/>
      <c r="AT226" s="228" t="s">
        <v>145</v>
      </c>
      <c r="AU226" s="228" t="s">
        <v>151</v>
      </c>
      <c r="AV226" s="13" t="s">
        <v>89</v>
      </c>
      <c r="AW226" s="13" t="s">
        <v>34</v>
      </c>
      <c r="AX226" s="13" t="s">
        <v>79</v>
      </c>
      <c r="AY226" s="228" t="s">
        <v>137</v>
      </c>
    </row>
    <row r="227" spans="1:65" s="13" customFormat="1" ht="11.25">
      <c r="B227" s="217"/>
      <c r="C227" s="218"/>
      <c r="D227" s="219" t="s">
        <v>145</v>
      </c>
      <c r="E227" s="220" t="s">
        <v>1</v>
      </c>
      <c r="F227" s="221" t="s">
        <v>807</v>
      </c>
      <c r="G227" s="218"/>
      <c r="H227" s="222">
        <v>51</v>
      </c>
      <c r="I227" s="223"/>
      <c r="J227" s="218"/>
      <c r="K227" s="218"/>
      <c r="L227" s="224"/>
      <c r="M227" s="225"/>
      <c r="N227" s="226"/>
      <c r="O227" s="226"/>
      <c r="P227" s="226"/>
      <c r="Q227" s="226"/>
      <c r="R227" s="226"/>
      <c r="S227" s="226"/>
      <c r="T227" s="227"/>
      <c r="AT227" s="228" t="s">
        <v>145</v>
      </c>
      <c r="AU227" s="228" t="s">
        <v>151</v>
      </c>
      <c r="AV227" s="13" t="s">
        <v>89</v>
      </c>
      <c r="AW227" s="13" t="s">
        <v>34</v>
      </c>
      <c r="AX227" s="13" t="s">
        <v>79</v>
      </c>
      <c r="AY227" s="228" t="s">
        <v>137</v>
      </c>
    </row>
    <row r="228" spans="1:65" s="14" customFormat="1" ht="11.25">
      <c r="B228" s="229"/>
      <c r="C228" s="230"/>
      <c r="D228" s="219" t="s">
        <v>145</v>
      </c>
      <c r="E228" s="231" t="s">
        <v>1</v>
      </c>
      <c r="F228" s="232" t="s">
        <v>147</v>
      </c>
      <c r="G228" s="230"/>
      <c r="H228" s="233">
        <v>409.2</v>
      </c>
      <c r="I228" s="234"/>
      <c r="J228" s="230"/>
      <c r="K228" s="230"/>
      <c r="L228" s="235"/>
      <c r="M228" s="236"/>
      <c r="N228" s="237"/>
      <c r="O228" s="237"/>
      <c r="P228" s="237"/>
      <c r="Q228" s="237"/>
      <c r="R228" s="237"/>
      <c r="S228" s="237"/>
      <c r="T228" s="238"/>
      <c r="AT228" s="239" t="s">
        <v>145</v>
      </c>
      <c r="AU228" s="239" t="s">
        <v>151</v>
      </c>
      <c r="AV228" s="14" t="s">
        <v>144</v>
      </c>
      <c r="AW228" s="14" t="s">
        <v>34</v>
      </c>
      <c r="AX228" s="14" t="s">
        <v>87</v>
      </c>
      <c r="AY228" s="239" t="s">
        <v>137</v>
      </c>
    </row>
    <row r="229" spans="1:65" s="2" customFormat="1" ht="24" customHeight="1">
      <c r="A229" s="35"/>
      <c r="B229" s="36"/>
      <c r="C229" s="204" t="s">
        <v>220</v>
      </c>
      <c r="D229" s="204" t="s">
        <v>139</v>
      </c>
      <c r="E229" s="205" t="s">
        <v>808</v>
      </c>
      <c r="F229" s="206" t="s">
        <v>809</v>
      </c>
      <c r="G229" s="207" t="s">
        <v>188</v>
      </c>
      <c r="H229" s="208">
        <v>409.2</v>
      </c>
      <c r="I229" s="209"/>
      <c r="J229" s="210">
        <f>ROUND(I229*H229,2)</f>
        <v>0</v>
      </c>
      <c r="K229" s="206" t="s">
        <v>143</v>
      </c>
      <c r="L229" s="40"/>
      <c r="M229" s="211" t="s">
        <v>1</v>
      </c>
      <c r="N229" s="212" t="s">
        <v>44</v>
      </c>
      <c r="O229" s="72"/>
      <c r="P229" s="213">
        <f>O229*H229</f>
        <v>0</v>
      </c>
      <c r="Q229" s="213">
        <v>0</v>
      </c>
      <c r="R229" s="213">
        <f>Q229*H229</f>
        <v>0</v>
      </c>
      <c r="S229" s="213">
        <v>0</v>
      </c>
      <c r="T229" s="214">
        <f>S229*H229</f>
        <v>0</v>
      </c>
      <c r="U229" s="35"/>
      <c r="V229" s="35"/>
      <c r="W229" s="35"/>
      <c r="X229" s="35"/>
      <c r="Y229" s="35"/>
      <c r="Z229" s="35"/>
      <c r="AA229" s="35"/>
      <c r="AB229" s="35"/>
      <c r="AC229" s="35"/>
      <c r="AD229" s="35"/>
      <c r="AE229" s="35"/>
      <c r="AR229" s="215" t="s">
        <v>144</v>
      </c>
      <c r="AT229" s="215" t="s">
        <v>139</v>
      </c>
      <c r="AU229" s="215" t="s">
        <v>151</v>
      </c>
      <c r="AY229" s="18" t="s">
        <v>137</v>
      </c>
      <c r="BE229" s="216">
        <f>IF(N229="základní",J229,0)</f>
        <v>0</v>
      </c>
      <c r="BF229" s="216">
        <f>IF(N229="snížená",J229,0)</f>
        <v>0</v>
      </c>
      <c r="BG229" s="216">
        <f>IF(N229="zákl. přenesená",J229,0)</f>
        <v>0</v>
      </c>
      <c r="BH229" s="216">
        <f>IF(N229="sníž. přenesená",J229,0)</f>
        <v>0</v>
      </c>
      <c r="BI229" s="216">
        <f>IF(N229="nulová",J229,0)</f>
        <v>0</v>
      </c>
      <c r="BJ229" s="18" t="s">
        <v>87</v>
      </c>
      <c r="BK229" s="216">
        <f>ROUND(I229*H229,2)</f>
        <v>0</v>
      </c>
      <c r="BL229" s="18" t="s">
        <v>144</v>
      </c>
      <c r="BM229" s="215" t="s">
        <v>810</v>
      </c>
    </row>
    <row r="230" spans="1:65" s="13" customFormat="1" ht="11.25">
      <c r="B230" s="217"/>
      <c r="C230" s="218"/>
      <c r="D230" s="219" t="s">
        <v>145</v>
      </c>
      <c r="E230" s="220" t="s">
        <v>1</v>
      </c>
      <c r="F230" s="221" t="s">
        <v>811</v>
      </c>
      <c r="G230" s="218"/>
      <c r="H230" s="222">
        <v>409.2</v>
      </c>
      <c r="I230" s="223"/>
      <c r="J230" s="218"/>
      <c r="K230" s="218"/>
      <c r="L230" s="224"/>
      <c r="M230" s="225"/>
      <c r="N230" s="226"/>
      <c r="O230" s="226"/>
      <c r="P230" s="226"/>
      <c r="Q230" s="226"/>
      <c r="R230" s="226"/>
      <c r="S230" s="226"/>
      <c r="T230" s="227"/>
      <c r="AT230" s="228" t="s">
        <v>145</v>
      </c>
      <c r="AU230" s="228" t="s">
        <v>151</v>
      </c>
      <c r="AV230" s="13" t="s">
        <v>89</v>
      </c>
      <c r="AW230" s="13" t="s">
        <v>34</v>
      </c>
      <c r="AX230" s="13" t="s">
        <v>87</v>
      </c>
      <c r="AY230" s="228" t="s">
        <v>137</v>
      </c>
    </row>
    <row r="231" spans="1:65" s="2" customFormat="1" ht="24" customHeight="1">
      <c r="A231" s="35"/>
      <c r="B231" s="36"/>
      <c r="C231" s="204" t="s">
        <v>184</v>
      </c>
      <c r="D231" s="204" t="s">
        <v>139</v>
      </c>
      <c r="E231" s="205" t="s">
        <v>195</v>
      </c>
      <c r="F231" s="206" t="s">
        <v>196</v>
      </c>
      <c r="G231" s="207" t="s">
        <v>173</v>
      </c>
      <c r="H231" s="208">
        <v>527.47500000000002</v>
      </c>
      <c r="I231" s="209"/>
      <c r="J231" s="210">
        <f>ROUND(I231*H231,2)</f>
        <v>0</v>
      </c>
      <c r="K231" s="206" t="s">
        <v>143</v>
      </c>
      <c r="L231" s="40"/>
      <c r="M231" s="211" t="s">
        <v>1</v>
      </c>
      <c r="N231" s="212" t="s">
        <v>44</v>
      </c>
      <c r="O231" s="72"/>
      <c r="P231" s="213">
        <f>O231*H231</f>
        <v>0</v>
      </c>
      <c r="Q231" s="213">
        <v>0</v>
      </c>
      <c r="R231" s="213">
        <f>Q231*H231</f>
        <v>0</v>
      </c>
      <c r="S231" s="213">
        <v>0</v>
      </c>
      <c r="T231" s="214">
        <f>S231*H231</f>
        <v>0</v>
      </c>
      <c r="U231" s="35"/>
      <c r="V231" s="35"/>
      <c r="W231" s="35"/>
      <c r="X231" s="35"/>
      <c r="Y231" s="35"/>
      <c r="Z231" s="35"/>
      <c r="AA231" s="35"/>
      <c r="AB231" s="35"/>
      <c r="AC231" s="35"/>
      <c r="AD231" s="35"/>
      <c r="AE231" s="35"/>
      <c r="AR231" s="215" t="s">
        <v>144</v>
      </c>
      <c r="AT231" s="215" t="s">
        <v>139</v>
      </c>
      <c r="AU231" s="215" t="s">
        <v>151</v>
      </c>
      <c r="AY231" s="18" t="s">
        <v>137</v>
      </c>
      <c r="BE231" s="216">
        <f>IF(N231="základní",J231,0)</f>
        <v>0</v>
      </c>
      <c r="BF231" s="216">
        <f>IF(N231="snížená",J231,0)</f>
        <v>0</v>
      </c>
      <c r="BG231" s="216">
        <f>IF(N231="zákl. přenesená",J231,0)</f>
        <v>0</v>
      </c>
      <c r="BH231" s="216">
        <f>IF(N231="sníž. přenesená",J231,0)</f>
        <v>0</v>
      </c>
      <c r="BI231" s="216">
        <f>IF(N231="nulová",J231,0)</f>
        <v>0</v>
      </c>
      <c r="BJ231" s="18" t="s">
        <v>87</v>
      </c>
      <c r="BK231" s="216">
        <f>ROUND(I231*H231,2)</f>
        <v>0</v>
      </c>
      <c r="BL231" s="18" t="s">
        <v>144</v>
      </c>
      <c r="BM231" s="215" t="s">
        <v>812</v>
      </c>
    </row>
    <row r="232" spans="1:65" s="13" customFormat="1" ht="11.25">
      <c r="B232" s="217"/>
      <c r="C232" s="218"/>
      <c r="D232" s="219" t="s">
        <v>145</v>
      </c>
      <c r="E232" s="220" t="s">
        <v>1</v>
      </c>
      <c r="F232" s="221" t="s">
        <v>732</v>
      </c>
      <c r="G232" s="218"/>
      <c r="H232" s="222">
        <v>70.875</v>
      </c>
      <c r="I232" s="223"/>
      <c r="J232" s="218"/>
      <c r="K232" s="218"/>
      <c r="L232" s="224"/>
      <c r="M232" s="225"/>
      <c r="N232" s="226"/>
      <c r="O232" s="226"/>
      <c r="P232" s="226"/>
      <c r="Q232" s="226"/>
      <c r="R232" s="226"/>
      <c r="S232" s="226"/>
      <c r="T232" s="227"/>
      <c r="AT232" s="228" t="s">
        <v>145</v>
      </c>
      <c r="AU232" s="228" t="s">
        <v>151</v>
      </c>
      <c r="AV232" s="13" t="s">
        <v>89</v>
      </c>
      <c r="AW232" s="13" t="s">
        <v>34</v>
      </c>
      <c r="AX232" s="13" t="s">
        <v>79</v>
      </c>
      <c r="AY232" s="228" t="s">
        <v>137</v>
      </c>
    </row>
    <row r="233" spans="1:65" s="13" customFormat="1" ht="11.25">
      <c r="B233" s="217"/>
      <c r="C233" s="218"/>
      <c r="D233" s="219" t="s">
        <v>145</v>
      </c>
      <c r="E233" s="220" t="s">
        <v>1</v>
      </c>
      <c r="F233" s="221" t="s">
        <v>727</v>
      </c>
      <c r="G233" s="218"/>
      <c r="H233" s="222">
        <v>456.6</v>
      </c>
      <c r="I233" s="223"/>
      <c r="J233" s="218"/>
      <c r="K233" s="218"/>
      <c r="L233" s="224"/>
      <c r="M233" s="225"/>
      <c r="N233" s="226"/>
      <c r="O233" s="226"/>
      <c r="P233" s="226"/>
      <c r="Q233" s="226"/>
      <c r="R233" s="226"/>
      <c r="S233" s="226"/>
      <c r="T233" s="227"/>
      <c r="AT233" s="228" t="s">
        <v>145</v>
      </c>
      <c r="AU233" s="228" t="s">
        <v>151</v>
      </c>
      <c r="AV233" s="13" t="s">
        <v>89</v>
      </c>
      <c r="AW233" s="13" t="s">
        <v>34</v>
      </c>
      <c r="AX233" s="13" t="s">
        <v>79</v>
      </c>
      <c r="AY233" s="228" t="s">
        <v>137</v>
      </c>
    </row>
    <row r="234" spans="1:65" s="14" customFormat="1" ht="11.25">
      <c r="B234" s="229"/>
      <c r="C234" s="230"/>
      <c r="D234" s="219" t="s">
        <v>145</v>
      </c>
      <c r="E234" s="231" t="s">
        <v>1</v>
      </c>
      <c r="F234" s="232" t="s">
        <v>147</v>
      </c>
      <c r="G234" s="230"/>
      <c r="H234" s="233">
        <v>527.47500000000002</v>
      </c>
      <c r="I234" s="234"/>
      <c r="J234" s="230"/>
      <c r="K234" s="230"/>
      <c r="L234" s="235"/>
      <c r="M234" s="236"/>
      <c r="N234" s="237"/>
      <c r="O234" s="237"/>
      <c r="P234" s="237"/>
      <c r="Q234" s="237"/>
      <c r="R234" s="237"/>
      <c r="S234" s="237"/>
      <c r="T234" s="238"/>
      <c r="AT234" s="239" t="s">
        <v>145</v>
      </c>
      <c r="AU234" s="239" t="s">
        <v>151</v>
      </c>
      <c r="AV234" s="14" t="s">
        <v>144</v>
      </c>
      <c r="AW234" s="14" t="s">
        <v>34</v>
      </c>
      <c r="AX234" s="14" t="s">
        <v>87</v>
      </c>
      <c r="AY234" s="239" t="s">
        <v>137</v>
      </c>
    </row>
    <row r="235" spans="1:65" s="2" customFormat="1" ht="24" customHeight="1">
      <c r="A235" s="35"/>
      <c r="B235" s="36"/>
      <c r="C235" s="204" t="s">
        <v>7</v>
      </c>
      <c r="D235" s="204" t="s">
        <v>139</v>
      </c>
      <c r="E235" s="205" t="s">
        <v>227</v>
      </c>
      <c r="F235" s="206" t="s">
        <v>228</v>
      </c>
      <c r="G235" s="207" t="s">
        <v>173</v>
      </c>
      <c r="H235" s="208">
        <v>255.839</v>
      </c>
      <c r="I235" s="209"/>
      <c r="J235" s="210">
        <f>ROUND(I235*H235,2)</f>
        <v>0</v>
      </c>
      <c r="K235" s="206" t="s">
        <v>143</v>
      </c>
      <c r="L235" s="40"/>
      <c r="M235" s="211" t="s">
        <v>1</v>
      </c>
      <c r="N235" s="212" t="s">
        <v>44</v>
      </c>
      <c r="O235" s="72"/>
      <c r="P235" s="213">
        <f>O235*H235</f>
        <v>0</v>
      </c>
      <c r="Q235" s="213">
        <v>0</v>
      </c>
      <c r="R235" s="213">
        <f>Q235*H235</f>
        <v>0</v>
      </c>
      <c r="S235" s="213">
        <v>0</v>
      </c>
      <c r="T235" s="214">
        <f>S235*H235</f>
        <v>0</v>
      </c>
      <c r="U235" s="35"/>
      <c r="V235" s="35"/>
      <c r="W235" s="35"/>
      <c r="X235" s="35"/>
      <c r="Y235" s="35"/>
      <c r="Z235" s="35"/>
      <c r="AA235" s="35"/>
      <c r="AB235" s="35"/>
      <c r="AC235" s="35"/>
      <c r="AD235" s="35"/>
      <c r="AE235" s="35"/>
      <c r="AR235" s="215" t="s">
        <v>144</v>
      </c>
      <c r="AT235" s="215" t="s">
        <v>139</v>
      </c>
      <c r="AU235" s="215" t="s">
        <v>151</v>
      </c>
      <c r="AY235" s="18" t="s">
        <v>137</v>
      </c>
      <c r="BE235" s="216">
        <f>IF(N235="základní",J235,0)</f>
        <v>0</v>
      </c>
      <c r="BF235" s="216">
        <f>IF(N235="snížená",J235,0)</f>
        <v>0</v>
      </c>
      <c r="BG235" s="216">
        <f>IF(N235="zákl. přenesená",J235,0)</f>
        <v>0</v>
      </c>
      <c r="BH235" s="216">
        <f>IF(N235="sníž. přenesená",J235,0)</f>
        <v>0</v>
      </c>
      <c r="BI235" s="216">
        <f>IF(N235="nulová",J235,0)</f>
        <v>0</v>
      </c>
      <c r="BJ235" s="18" t="s">
        <v>87</v>
      </c>
      <c r="BK235" s="216">
        <f>ROUND(I235*H235,2)</f>
        <v>0</v>
      </c>
      <c r="BL235" s="18" t="s">
        <v>144</v>
      </c>
      <c r="BM235" s="215" t="s">
        <v>813</v>
      </c>
    </row>
    <row r="236" spans="1:65" s="13" customFormat="1" ht="11.25">
      <c r="B236" s="217"/>
      <c r="C236" s="218"/>
      <c r="D236" s="219" t="s">
        <v>145</v>
      </c>
      <c r="E236" s="220" t="s">
        <v>1</v>
      </c>
      <c r="F236" s="221" t="s">
        <v>814</v>
      </c>
      <c r="G236" s="218"/>
      <c r="H236" s="222">
        <v>64.575000000000003</v>
      </c>
      <c r="I236" s="223"/>
      <c r="J236" s="218"/>
      <c r="K236" s="218"/>
      <c r="L236" s="224"/>
      <c r="M236" s="225"/>
      <c r="N236" s="226"/>
      <c r="O236" s="226"/>
      <c r="P236" s="226"/>
      <c r="Q236" s="226"/>
      <c r="R236" s="226"/>
      <c r="S236" s="226"/>
      <c r="T236" s="227"/>
      <c r="AT236" s="228" t="s">
        <v>145</v>
      </c>
      <c r="AU236" s="228" t="s">
        <v>151</v>
      </c>
      <c r="AV236" s="13" t="s">
        <v>89</v>
      </c>
      <c r="AW236" s="13" t="s">
        <v>34</v>
      </c>
      <c r="AX236" s="13" t="s">
        <v>79</v>
      </c>
      <c r="AY236" s="228" t="s">
        <v>137</v>
      </c>
    </row>
    <row r="237" spans="1:65" s="13" customFormat="1" ht="11.25">
      <c r="B237" s="217"/>
      <c r="C237" s="218"/>
      <c r="D237" s="219" t="s">
        <v>145</v>
      </c>
      <c r="E237" s="220" t="s">
        <v>1</v>
      </c>
      <c r="F237" s="221" t="s">
        <v>815</v>
      </c>
      <c r="G237" s="218"/>
      <c r="H237" s="222">
        <v>140.4</v>
      </c>
      <c r="I237" s="223"/>
      <c r="J237" s="218"/>
      <c r="K237" s="218"/>
      <c r="L237" s="224"/>
      <c r="M237" s="225"/>
      <c r="N237" s="226"/>
      <c r="O237" s="226"/>
      <c r="P237" s="226"/>
      <c r="Q237" s="226"/>
      <c r="R237" s="226"/>
      <c r="S237" s="226"/>
      <c r="T237" s="227"/>
      <c r="AT237" s="228" t="s">
        <v>145</v>
      </c>
      <c r="AU237" s="228" t="s">
        <v>151</v>
      </c>
      <c r="AV237" s="13" t="s">
        <v>89</v>
      </c>
      <c r="AW237" s="13" t="s">
        <v>34</v>
      </c>
      <c r="AX237" s="13" t="s">
        <v>79</v>
      </c>
      <c r="AY237" s="228" t="s">
        <v>137</v>
      </c>
    </row>
    <row r="238" spans="1:65" s="13" customFormat="1" ht="11.25">
      <c r="B238" s="217"/>
      <c r="C238" s="218"/>
      <c r="D238" s="219" t="s">
        <v>145</v>
      </c>
      <c r="E238" s="220" t="s">
        <v>1</v>
      </c>
      <c r="F238" s="221" t="s">
        <v>816</v>
      </c>
      <c r="G238" s="218"/>
      <c r="H238" s="222">
        <v>50.863999999999997</v>
      </c>
      <c r="I238" s="223"/>
      <c r="J238" s="218"/>
      <c r="K238" s="218"/>
      <c r="L238" s="224"/>
      <c r="M238" s="225"/>
      <c r="N238" s="226"/>
      <c r="O238" s="226"/>
      <c r="P238" s="226"/>
      <c r="Q238" s="226"/>
      <c r="R238" s="226"/>
      <c r="S238" s="226"/>
      <c r="T238" s="227"/>
      <c r="AT238" s="228" t="s">
        <v>145</v>
      </c>
      <c r="AU238" s="228" t="s">
        <v>151</v>
      </c>
      <c r="AV238" s="13" t="s">
        <v>89</v>
      </c>
      <c r="AW238" s="13" t="s">
        <v>34</v>
      </c>
      <c r="AX238" s="13" t="s">
        <v>79</v>
      </c>
      <c r="AY238" s="228" t="s">
        <v>137</v>
      </c>
    </row>
    <row r="239" spans="1:65" s="14" customFormat="1" ht="11.25">
      <c r="B239" s="229"/>
      <c r="C239" s="230"/>
      <c r="D239" s="219" t="s">
        <v>145</v>
      </c>
      <c r="E239" s="231" t="s">
        <v>1</v>
      </c>
      <c r="F239" s="232" t="s">
        <v>147</v>
      </c>
      <c r="G239" s="230"/>
      <c r="H239" s="233">
        <v>255.83900000000003</v>
      </c>
      <c r="I239" s="234"/>
      <c r="J239" s="230"/>
      <c r="K239" s="230"/>
      <c r="L239" s="235"/>
      <c r="M239" s="236"/>
      <c r="N239" s="237"/>
      <c r="O239" s="237"/>
      <c r="P239" s="237"/>
      <c r="Q239" s="237"/>
      <c r="R239" s="237"/>
      <c r="S239" s="237"/>
      <c r="T239" s="238"/>
      <c r="AT239" s="239" t="s">
        <v>145</v>
      </c>
      <c r="AU239" s="239" t="s">
        <v>151</v>
      </c>
      <c r="AV239" s="14" t="s">
        <v>144</v>
      </c>
      <c r="AW239" s="14" t="s">
        <v>34</v>
      </c>
      <c r="AX239" s="14" t="s">
        <v>87</v>
      </c>
      <c r="AY239" s="239" t="s">
        <v>137</v>
      </c>
    </row>
    <row r="240" spans="1:65" s="2" customFormat="1" ht="16.5" customHeight="1">
      <c r="A240" s="35"/>
      <c r="B240" s="36"/>
      <c r="C240" s="250" t="s">
        <v>189</v>
      </c>
      <c r="D240" s="250" t="s">
        <v>230</v>
      </c>
      <c r="E240" s="251" t="s">
        <v>241</v>
      </c>
      <c r="F240" s="252" t="s">
        <v>242</v>
      </c>
      <c r="G240" s="253" t="s">
        <v>223</v>
      </c>
      <c r="H240" s="254">
        <v>524.47</v>
      </c>
      <c r="I240" s="255"/>
      <c r="J240" s="256">
        <f>ROUND(I240*H240,2)</f>
        <v>0</v>
      </c>
      <c r="K240" s="252" t="s">
        <v>143</v>
      </c>
      <c r="L240" s="257"/>
      <c r="M240" s="258" t="s">
        <v>1</v>
      </c>
      <c r="N240" s="259" t="s">
        <v>44</v>
      </c>
      <c r="O240" s="72"/>
      <c r="P240" s="213">
        <f>O240*H240</f>
        <v>0</v>
      </c>
      <c r="Q240" s="213">
        <v>1</v>
      </c>
      <c r="R240" s="213">
        <f>Q240*H240</f>
        <v>524.47</v>
      </c>
      <c r="S240" s="213">
        <v>0</v>
      </c>
      <c r="T240" s="214">
        <f>S240*H240</f>
        <v>0</v>
      </c>
      <c r="U240" s="35"/>
      <c r="V240" s="35"/>
      <c r="W240" s="35"/>
      <c r="X240" s="35"/>
      <c r="Y240" s="35"/>
      <c r="Z240" s="35"/>
      <c r="AA240" s="35"/>
      <c r="AB240" s="35"/>
      <c r="AC240" s="35"/>
      <c r="AD240" s="35"/>
      <c r="AE240" s="35"/>
      <c r="AR240" s="215" t="s">
        <v>158</v>
      </c>
      <c r="AT240" s="215" t="s">
        <v>230</v>
      </c>
      <c r="AU240" s="215" t="s">
        <v>151</v>
      </c>
      <c r="AY240" s="18" t="s">
        <v>137</v>
      </c>
      <c r="BE240" s="216">
        <f>IF(N240="základní",J240,0)</f>
        <v>0</v>
      </c>
      <c r="BF240" s="216">
        <f>IF(N240="snížená",J240,0)</f>
        <v>0</v>
      </c>
      <c r="BG240" s="216">
        <f>IF(N240="zákl. přenesená",J240,0)</f>
        <v>0</v>
      </c>
      <c r="BH240" s="216">
        <f>IF(N240="sníž. přenesená",J240,0)</f>
        <v>0</v>
      </c>
      <c r="BI240" s="216">
        <f>IF(N240="nulová",J240,0)</f>
        <v>0</v>
      </c>
      <c r="BJ240" s="18" t="s">
        <v>87</v>
      </c>
      <c r="BK240" s="216">
        <f>ROUND(I240*H240,2)</f>
        <v>0</v>
      </c>
      <c r="BL240" s="18" t="s">
        <v>144</v>
      </c>
      <c r="BM240" s="215" t="s">
        <v>817</v>
      </c>
    </row>
    <row r="241" spans="1:65" s="15" customFormat="1" ht="11.25">
      <c r="B241" s="240"/>
      <c r="C241" s="241"/>
      <c r="D241" s="219" t="s">
        <v>145</v>
      </c>
      <c r="E241" s="242" t="s">
        <v>1</v>
      </c>
      <c r="F241" s="243" t="s">
        <v>818</v>
      </c>
      <c r="G241" s="241"/>
      <c r="H241" s="242" t="s">
        <v>1</v>
      </c>
      <c r="I241" s="244"/>
      <c r="J241" s="241"/>
      <c r="K241" s="241"/>
      <c r="L241" s="245"/>
      <c r="M241" s="246"/>
      <c r="N241" s="247"/>
      <c r="O241" s="247"/>
      <c r="P241" s="247"/>
      <c r="Q241" s="247"/>
      <c r="R241" s="247"/>
      <c r="S241" s="247"/>
      <c r="T241" s="248"/>
      <c r="AT241" s="249" t="s">
        <v>145</v>
      </c>
      <c r="AU241" s="249" t="s">
        <v>151</v>
      </c>
      <c r="AV241" s="15" t="s">
        <v>87</v>
      </c>
      <c r="AW241" s="15" t="s">
        <v>34</v>
      </c>
      <c r="AX241" s="15" t="s">
        <v>79</v>
      </c>
      <c r="AY241" s="249" t="s">
        <v>137</v>
      </c>
    </row>
    <row r="242" spans="1:65" s="13" customFormat="1" ht="11.25">
      <c r="B242" s="217"/>
      <c r="C242" s="218"/>
      <c r="D242" s="219" t="s">
        <v>145</v>
      </c>
      <c r="E242" s="220" t="s">
        <v>1</v>
      </c>
      <c r="F242" s="221" t="s">
        <v>819</v>
      </c>
      <c r="G242" s="218"/>
      <c r="H242" s="222">
        <v>132.37899999999999</v>
      </c>
      <c r="I242" s="223"/>
      <c r="J242" s="218"/>
      <c r="K242" s="218"/>
      <c r="L242" s="224"/>
      <c r="M242" s="225"/>
      <c r="N242" s="226"/>
      <c r="O242" s="226"/>
      <c r="P242" s="226"/>
      <c r="Q242" s="226"/>
      <c r="R242" s="226"/>
      <c r="S242" s="226"/>
      <c r="T242" s="227"/>
      <c r="AT242" s="228" t="s">
        <v>145</v>
      </c>
      <c r="AU242" s="228" t="s">
        <v>151</v>
      </c>
      <c r="AV242" s="13" t="s">
        <v>89</v>
      </c>
      <c r="AW242" s="13" t="s">
        <v>34</v>
      </c>
      <c r="AX242" s="13" t="s">
        <v>79</v>
      </c>
      <c r="AY242" s="228" t="s">
        <v>137</v>
      </c>
    </row>
    <row r="243" spans="1:65" s="13" customFormat="1" ht="11.25">
      <c r="B243" s="217"/>
      <c r="C243" s="218"/>
      <c r="D243" s="219" t="s">
        <v>145</v>
      </c>
      <c r="E243" s="220" t="s">
        <v>1</v>
      </c>
      <c r="F243" s="221" t="s">
        <v>820</v>
      </c>
      <c r="G243" s="218"/>
      <c r="H243" s="222">
        <v>287.82</v>
      </c>
      <c r="I243" s="223"/>
      <c r="J243" s="218"/>
      <c r="K243" s="218"/>
      <c r="L243" s="224"/>
      <c r="M243" s="225"/>
      <c r="N243" s="226"/>
      <c r="O243" s="226"/>
      <c r="P243" s="226"/>
      <c r="Q243" s="226"/>
      <c r="R243" s="226"/>
      <c r="S243" s="226"/>
      <c r="T243" s="227"/>
      <c r="AT243" s="228" t="s">
        <v>145</v>
      </c>
      <c r="AU243" s="228" t="s">
        <v>151</v>
      </c>
      <c r="AV243" s="13" t="s">
        <v>89</v>
      </c>
      <c r="AW243" s="13" t="s">
        <v>34</v>
      </c>
      <c r="AX243" s="13" t="s">
        <v>79</v>
      </c>
      <c r="AY243" s="228" t="s">
        <v>137</v>
      </c>
    </row>
    <row r="244" spans="1:65" s="13" customFormat="1" ht="11.25">
      <c r="B244" s="217"/>
      <c r="C244" s="218"/>
      <c r="D244" s="219" t="s">
        <v>145</v>
      </c>
      <c r="E244" s="220" t="s">
        <v>1</v>
      </c>
      <c r="F244" s="221" t="s">
        <v>821</v>
      </c>
      <c r="G244" s="218"/>
      <c r="H244" s="222">
        <v>104.271</v>
      </c>
      <c r="I244" s="223"/>
      <c r="J244" s="218"/>
      <c r="K244" s="218"/>
      <c r="L244" s="224"/>
      <c r="M244" s="225"/>
      <c r="N244" s="226"/>
      <c r="O244" s="226"/>
      <c r="P244" s="226"/>
      <c r="Q244" s="226"/>
      <c r="R244" s="226"/>
      <c r="S244" s="226"/>
      <c r="T244" s="227"/>
      <c r="AT244" s="228" t="s">
        <v>145</v>
      </c>
      <c r="AU244" s="228" t="s">
        <v>151</v>
      </c>
      <c r="AV244" s="13" t="s">
        <v>89</v>
      </c>
      <c r="AW244" s="13" t="s">
        <v>34</v>
      </c>
      <c r="AX244" s="13" t="s">
        <v>79</v>
      </c>
      <c r="AY244" s="228" t="s">
        <v>137</v>
      </c>
    </row>
    <row r="245" spans="1:65" s="14" customFormat="1" ht="11.25">
      <c r="B245" s="229"/>
      <c r="C245" s="230"/>
      <c r="D245" s="219" t="s">
        <v>145</v>
      </c>
      <c r="E245" s="231" t="s">
        <v>1</v>
      </c>
      <c r="F245" s="232" t="s">
        <v>147</v>
      </c>
      <c r="G245" s="230"/>
      <c r="H245" s="233">
        <v>524.46999999999991</v>
      </c>
      <c r="I245" s="234"/>
      <c r="J245" s="230"/>
      <c r="K245" s="230"/>
      <c r="L245" s="235"/>
      <c r="M245" s="236"/>
      <c r="N245" s="237"/>
      <c r="O245" s="237"/>
      <c r="P245" s="237"/>
      <c r="Q245" s="237"/>
      <c r="R245" s="237"/>
      <c r="S245" s="237"/>
      <c r="T245" s="238"/>
      <c r="AT245" s="239" t="s">
        <v>145</v>
      </c>
      <c r="AU245" s="239" t="s">
        <v>151</v>
      </c>
      <c r="AV245" s="14" t="s">
        <v>144</v>
      </c>
      <c r="AW245" s="14" t="s">
        <v>34</v>
      </c>
      <c r="AX245" s="14" t="s">
        <v>87</v>
      </c>
      <c r="AY245" s="239" t="s">
        <v>137</v>
      </c>
    </row>
    <row r="246" spans="1:65" s="12" customFormat="1" ht="20.85" customHeight="1">
      <c r="B246" s="188"/>
      <c r="C246" s="189"/>
      <c r="D246" s="190" t="s">
        <v>78</v>
      </c>
      <c r="E246" s="202" t="s">
        <v>822</v>
      </c>
      <c r="F246" s="202" t="s">
        <v>823</v>
      </c>
      <c r="G246" s="189"/>
      <c r="H246" s="189"/>
      <c r="I246" s="192"/>
      <c r="J246" s="203">
        <f>BK246</f>
        <v>0</v>
      </c>
      <c r="K246" s="189"/>
      <c r="L246" s="194"/>
      <c r="M246" s="195"/>
      <c r="N246" s="196"/>
      <c r="O246" s="196"/>
      <c r="P246" s="197">
        <f>SUM(P247:P250)</f>
        <v>0</v>
      </c>
      <c r="Q246" s="196"/>
      <c r="R246" s="197">
        <f>SUM(R247:R250)</f>
        <v>0</v>
      </c>
      <c r="S246" s="196"/>
      <c r="T246" s="198">
        <f>SUM(T247:T250)</f>
        <v>0</v>
      </c>
      <c r="AR246" s="199" t="s">
        <v>87</v>
      </c>
      <c r="AT246" s="200" t="s">
        <v>78</v>
      </c>
      <c r="AU246" s="200" t="s">
        <v>89</v>
      </c>
      <c r="AY246" s="199" t="s">
        <v>137</v>
      </c>
      <c r="BK246" s="201">
        <f>SUM(BK247:BK250)</f>
        <v>0</v>
      </c>
    </row>
    <row r="247" spans="1:65" s="2" customFormat="1" ht="16.5" customHeight="1">
      <c r="A247" s="35"/>
      <c r="B247" s="36"/>
      <c r="C247" s="204" t="s">
        <v>240</v>
      </c>
      <c r="D247" s="204" t="s">
        <v>139</v>
      </c>
      <c r="E247" s="205" t="s">
        <v>824</v>
      </c>
      <c r="F247" s="206" t="s">
        <v>825</v>
      </c>
      <c r="G247" s="207" t="s">
        <v>173</v>
      </c>
      <c r="H247" s="208">
        <v>78.3</v>
      </c>
      <c r="I247" s="209"/>
      <c r="J247" s="210">
        <f>ROUND(I247*H247,2)</f>
        <v>0</v>
      </c>
      <c r="K247" s="206" t="s">
        <v>143</v>
      </c>
      <c r="L247" s="40"/>
      <c r="M247" s="211" t="s">
        <v>1</v>
      </c>
      <c r="N247" s="212" t="s">
        <v>44</v>
      </c>
      <c r="O247" s="72"/>
      <c r="P247" s="213">
        <f>O247*H247</f>
        <v>0</v>
      </c>
      <c r="Q247" s="213">
        <v>0</v>
      </c>
      <c r="R247" s="213">
        <f>Q247*H247</f>
        <v>0</v>
      </c>
      <c r="S247" s="213">
        <v>0</v>
      </c>
      <c r="T247" s="214">
        <f>S247*H247</f>
        <v>0</v>
      </c>
      <c r="U247" s="35"/>
      <c r="V247" s="35"/>
      <c r="W247" s="35"/>
      <c r="X247" s="35"/>
      <c r="Y247" s="35"/>
      <c r="Z247" s="35"/>
      <c r="AA247" s="35"/>
      <c r="AB247" s="35"/>
      <c r="AC247" s="35"/>
      <c r="AD247" s="35"/>
      <c r="AE247" s="35"/>
      <c r="AR247" s="215" t="s">
        <v>144</v>
      </c>
      <c r="AT247" s="215" t="s">
        <v>139</v>
      </c>
      <c r="AU247" s="215" t="s">
        <v>151</v>
      </c>
      <c r="AY247" s="18" t="s">
        <v>137</v>
      </c>
      <c r="BE247" s="216">
        <f>IF(N247="základní",J247,0)</f>
        <v>0</v>
      </c>
      <c r="BF247" s="216">
        <f>IF(N247="snížená",J247,0)</f>
        <v>0</v>
      </c>
      <c r="BG247" s="216">
        <f>IF(N247="zákl. přenesená",J247,0)</f>
        <v>0</v>
      </c>
      <c r="BH247" s="216">
        <f>IF(N247="sníž. přenesená",J247,0)</f>
        <v>0</v>
      </c>
      <c r="BI247" s="216">
        <f>IF(N247="nulová",J247,0)</f>
        <v>0</v>
      </c>
      <c r="BJ247" s="18" t="s">
        <v>87</v>
      </c>
      <c r="BK247" s="216">
        <f>ROUND(I247*H247,2)</f>
        <v>0</v>
      </c>
      <c r="BL247" s="18" t="s">
        <v>144</v>
      </c>
      <c r="BM247" s="215" t="s">
        <v>826</v>
      </c>
    </row>
    <row r="248" spans="1:65" s="15" customFormat="1" ht="11.25">
      <c r="B248" s="240"/>
      <c r="C248" s="241"/>
      <c r="D248" s="219" t="s">
        <v>145</v>
      </c>
      <c r="E248" s="242" t="s">
        <v>1</v>
      </c>
      <c r="F248" s="243" t="s">
        <v>827</v>
      </c>
      <c r="G248" s="241"/>
      <c r="H248" s="242" t="s">
        <v>1</v>
      </c>
      <c r="I248" s="244"/>
      <c r="J248" s="241"/>
      <c r="K248" s="241"/>
      <c r="L248" s="245"/>
      <c r="M248" s="246"/>
      <c r="N248" s="247"/>
      <c r="O248" s="247"/>
      <c r="P248" s="247"/>
      <c r="Q248" s="247"/>
      <c r="R248" s="247"/>
      <c r="S248" s="247"/>
      <c r="T248" s="248"/>
      <c r="AT248" s="249" t="s">
        <v>145</v>
      </c>
      <c r="AU248" s="249" t="s">
        <v>151</v>
      </c>
      <c r="AV248" s="15" t="s">
        <v>87</v>
      </c>
      <c r="AW248" s="15" t="s">
        <v>34</v>
      </c>
      <c r="AX248" s="15" t="s">
        <v>79</v>
      </c>
      <c r="AY248" s="249" t="s">
        <v>137</v>
      </c>
    </row>
    <row r="249" spans="1:65" s="15" customFormat="1" ht="11.25">
      <c r="B249" s="240"/>
      <c r="C249" s="241"/>
      <c r="D249" s="219" t="s">
        <v>145</v>
      </c>
      <c r="E249" s="242" t="s">
        <v>1</v>
      </c>
      <c r="F249" s="243" t="s">
        <v>828</v>
      </c>
      <c r="G249" s="241"/>
      <c r="H249" s="242" t="s">
        <v>1</v>
      </c>
      <c r="I249" s="244"/>
      <c r="J249" s="241"/>
      <c r="K249" s="241"/>
      <c r="L249" s="245"/>
      <c r="M249" s="246"/>
      <c r="N249" s="247"/>
      <c r="O249" s="247"/>
      <c r="P249" s="247"/>
      <c r="Q249" s="247"/>
      <c r="R249" s="247"/>
      <c r="S249" s="247"/>
      <c r="T249" s="248"/>
      <c r="AT249" s="249" t="s">
        <v>145</v>
      </c>
      <c r="AU249" s="249" t="s">
        <v>151</v>
      </c>
      <c r="AV249" s="15" t="s">
        <v>87</v>
      </c>
      <c r="AW249" s="15" t="s">
        <v>34</v>
      </c>
      <c r="AX249" s="15" t="s">
        <v>79</v>
      </c>
      <c r="AY249" s="249" t="s">
        <v>137</v>
      </c>
    </row>
    <row r="250" spans="1:65" s="13" customFormat="1" ht="22.5">
      <c r="B250" s="217"/>
      <c r="C250" s="218"/>
      <c r="D250" s="219" t="s">
        <v>145</v>
      </c>
      <c r="E250" s="220" t="s">
        <v>1</v>
      </c>
      <c r="F250" s="221" t="s">
        <v>829</v>
      </c>
      <c r="G250" s="218"/>
      <c r="H250" s="222">
        <v>78.3</v>
      </c>
      <c r="I250" s="223"/>
      <c r="J250" s="218"/>
      <c r="K250" s="218"/>
      <c r="L250" s="224"/>
      <c r="M250" s="225"/>
      <c r="N250" s="226"/>
      <c r="O250" s="226"/>
      <c r="P250" s="226"/>
      <c r="Q250" s="226"/>
      <c r="R250" s="226"/>
      <c r="S250" s="226"/>
      <c r="T250" s="227"/>
      <c r="AT250" s="228" t="s">
        <v>145</v>
      </c>
      <c r="AU250" s="228" t="s">
        <v>151</v>
      </c>
      <c r="AV250" s="13" t="s">
        <v>89</v>
      </c>
      <c r="AW250" s="13" t="s">
        <v>34</v>
      </c>
      <c r="AX250" s="13" t="s">
        <v>87</v>
      </c>
      <c r="AY250" s="228" t="s">
        <v>137</v>
      </c>
    </row>
    <row r="251" spans="1:65" s="12" customFormat="1" ht="20.85" customHeight="1">
      <c r="B251" s="188"/>
      <c r="C251" s="189"/>
      <c r="D251" s="190" t="s">
        <v>78</v>
      </c>
      <c r="E251" s="202" t="s">
        <v>830</v>
      </c>
      <c r="F251" s="202" t="s">
        <v>831</v>
      </c>
      <c r="G251" s="189"/>
      <c r="H251" s="189"/>
      <c r="I251" s="192"/>
      <c r="J251" s="203">
        <f>BK251</f>
        <v>0</v>
      </c>
      <c r="K251" s="189"/>
      <c r="L251" s="194"/>
      <c r="M251" s="195"/>
      <c r="N251" s="196"/>
      <c r="O251" s="196"/>
      <c r="P251" s="197">
        <f>SUM(P252:P253)</f>
        <v>0</v>
      </c>
      <c r="Q251" s="196"/>
      <c r="R251" s="197">
        <f>SUM(R252:R253)</f>
        <v>0</v>
      </c>
      <c r="S251" s="196"/>
      <c r="T251" s="198">
        <f>SUM(T252:T253)</f>
        <v>0</v>
      </c>
      <c r="AR251" s="199" t="s">
        <v>87</v>
      </c>
      <c r="AT251" s="200" t="s">
        <v>78</v>
      </c>
      <c r="AU251" s="200" t="s">
        <v>89</v>
      </c>
      <c r="AY251" s="199" t="s">
        <v>137</v>
      </c>
      <c r="BK251" s="201">
        <f>SUM(BK252:BK253)</f>
        <v>0</v>
      </c>
    </row>
    <row r="252" spans="1:65" s="2" customFormat="1" ht="24" customHeight="1">
      <c r="A252" s="35"/>
      <c r="B252" s="36"/>
      <c r="C252" s="204" t="s">
        <v>193</v>
      </c>
      <c r="D252" s="204" t="s">
        <v>139</v>
      </c>
      <c r="E252" s="205" t="s">
        <v>832</v>
      </c>
      <c r="F252" s="206" t="s">
        <v>833</v>
      </c>
      <c r="G252" s="207" t="s">
        <v>188</v>
      </c>
      <c r="H252" s="208">
        <v>442</v>
      </c>
      <c r="I252" s="209"/>
      <c r="J252" s="210">
        <f>ROUND(I252*H252,2)</f>
        <v>0</v>
      </c>
      <c r="K252" s="206" t="s">
        <v>143</v>
      </c>
      <c r="L252" s="40"/>
      <c r="M252" s="211" t="s">
        <v>1</v>
      </c>
      <c r="N252" s="212" t="s">
        <v>44</v>
      </c>
      <c r="O252" s="72"/>
      <c r="P252" s="213">
        <f>O252*H252</f>
        <v>0</v>
      </c>
      <c r="Q252" s="213">
        <v>0</v>
      </c>
      <c r="R252" s="213">
        <f>Q252*H252</f>
        <v>0</v>
      </c>
      <c r="S252" s="213">
        <v>0</v>
      </c>
      <c r="T252" s="214">
        <f>S252*H252</f>
        <v>0</v>
      </c>
      <c r="U252" s="35"/>
      <c r="V252" s="35"/>
      <c r="W252" s="35"/>
      <c r="X252" s="35"/>
      <c r="Y252" s="35"/>
      <c r="Z252" s="35"/>
      <c r="AA252" s="35"/>
      <c r="AB252" s="35"/>
      <c r="AC252" s="35"/>
      <c r="AD252" s="35"/>
      <c r="AE252" s="35"/>
      <c r="AR252" s="215" t="s">
        <v>144</v>
      </c>
      <c r="AT252" s="215" t="s">
        <v>139</v>
      </c>
      <c r="AU252" s="215" t="s">
        <v>151</v>
      </c>
      <c r="AY252" s="18" t="s">
        <v>137</v>
      </c>
      <c r="BE252" s="216">
        <f>IF(N252="základní",J252,0)</f>
        <v>0</v>
      </c>
      <c r="BF252" s="216">
        <f>IF(N252="snížená",J252,0)</f>
        <v>0</v>
      </c>
      <c r="BG252" s="216">
        <f>IF(N252="zákl. přenesená",J252,0)</f>
        <v>0</v>
      </c>
      <c r="BH252" s="216">
        <f>IF(N252="sníž. přenesená",J252,0)</f>
        <v>0</v>
      </c>
      <c r="BI252" s="216">
        <f>IF(N252="nulová",J252,0)</f>
        <v>0</v>
      </c>
      <c r="BJ252" s="18" t="s">
        <v>87</v>
      </c>
      <c r="BK252" s="216">
        <f>ROUND(I252*H252,2)</f>
        <v>0</v>
      </c>
      <c r="BL252" s="18" t="s">
        <v>144</v>
      </c>
      <c r="BM252" s="215" t="s">
        <v>834</v>
      </c>
    </row>
    <row r="253" spans="1:65" s="13" customFormat="1" ht="22.5">
      <c r="B253" s="217"/>
      <c r="C253" s="218"/>
      <c r="D253" s="219" t="s">
        <v>145</v>
      </c>
      <c r="E253" s="220" t="s">
        <v>1</v>
      </c>
      <c r="F253" s="221" t="s">
        <v>835</v>
      </c>
      <c r="G253" s="218"/>
      <c r="H253" s="222">
        <v>442</v>
      </c>
      <c r="I253" s="223"/>
      <c r="J253" s="218"/>
      <c r="K253" s="218"/>
      <c r="L253" s="224"/>
      <c r="M253" s="225"/>
      <c r="N253" s="226"/>
      <c r="O253" s="226"/>
      <c r="P253" s="226"/>
      <c r="Q253" s="226"/>
      <c r="R253" s="226"/>
      <c r="S253" s="226"/>
      <c r="T253" s="227"/>
      <c r="AT253" s="228" t="s">
        <v>145</v>
      </c>
      <c r="AU253" s="228" t="s">
        <v>151</v>
      </c>
      <c r="AV253" s="13" t="s">
        <v>89</v>
      </c>
      <c r="AW253" s="13" t="s">
        <v>34</v>
      </c>
      <c r="AX253" s="13" t="s">
        <v>87</v>
      </c>
      <c r="AY253" s="228" t="s">
        <v>137</v>
      </c>
    </row>
    <row r="254" spans="1:65" s="12" customFormat="1" ht="22.9" customHeight="1">
      <c r="B254" s="188"/>
      <c r="C254" s="189"/>
      <c r="D254" s="190" t="s">
        <v>78</v>
      </c>
      <c r="E254" s="202" t="s">
        <v>89</v>
      </c>
      <c r="F254" s="202" t="s">
        <v>245</v>
      </c>
      <c r="G254" s="189"/>
      <c r="H254" s="189"/>
      <c r="I254" s="192"/>
      <c r="J254" s="203">
        <f>BK254</f>
        <v>0</v>
      </c>
      <c r="K254" s="189"/>
      <c r="L254" s="194"/>
      <c r="M254" s="195"/>
      <c r="N254" s="196"/>
      <c r="O254" s="196"/>
      <c r="P254" s="197">
        <f>P255+P264</f>
        <v>0</v>
      </c>
      <c r="Q254" s="196"/>
      <c r="R254" s="197">
        <f>R255+R264</f>
        <v>200.14180924999997</v>
      </c>
      <c r="S254" s="196"/>
      <c r="T254" s="198">
        <f>T255+T264</f>
        <v>0</v>
      </c>
      <c r="AR254" s="199" t="s">
        <v>87</v>
      </c>
      <c r="AT254" s="200" t="s">
        <v>78</v>
      </c>
      <c r="AU254" s="200" t="s">
        <v>87</v>
      </c>
      <c r="AY254" s="199" t="s">
        <v>137</v>
      </c>
      <c r="BK254" s="201">
        <f>BK255+BK264</f>
        <v>0</v>
      </c>
    </row>
    <row r="255" spans="1:65" s="12" customFormat="1" ht="20.85" customHeight="1">
      <c r="B255" s="188"/>
      <c r="C255" s="189"/>
      <c r="D255" s="190" t="s">
        <v>78</v>
      </c>
      <c r="E255" s="202" t="s">
        <v>836</v>
      </c>
      <c r="F255" s="202" t="s">
        <v>837</v>
      </c>
      <c r="G255" s="189"/>
      <c r="H255" s="189"/>
      <c r="I255" s="192"/>
      <c r="J255" s="203">
        <f>BK255</f>
        <v>0</v>
      </c>
      <c r="K255" s="189"/>
      <c r="L255" s="194"/>
      <c r="M255" s="195"/>
      <c r="N255" s="196"/>
      <c r="O255" s="196"/>
      <c r="P255" s="197">
        <f>SUM(P256:P263)</f>
        <v>0</v>
      </c>
      <c r="Q255" s="196"/>
      <c r="R255" s="197">
        <f>SUM(R256:R263)</f>
        <v>200.10354299999997</v>
      </c>
      <c r="S255" s="196"/>
      <c r="T255" s="198">
        <f>SUM(T256:T263)</f>
        <v>0</v>
      </c>
      <c r="AR255" s="199" t="s">
        <v>87</v>
      </c>
      <c r="AT255" s="200" t="s">
        <v>78</v>
      </c>
      <c r="AU255" s="200" t="s">
        <v>89</v>
      </c>
      <c r="AY255" s="199" t="s">
        <v>137</v>
      </c>
      <c r="BK255" s="201">
        <f>SUM(BK256:BK263)</f>
        <v>0</v>
      </c>
    </row>
    <row r="256" spans="1:65" s="2" customFormat="1" ht="24" customHeight="1">
      <c r="A256" s="35"/>
      <c r="B256" s="36"/>
      <c r="C256" s="204" t="s">
        <v>250</v>
      </c>
      <c r="D256" s="204" t="s">
        <v>139</v>
      </c>
      <c r="E256" s="205" t="s">
        <v>838</v>
      </c>
      <c r="F256" s="206" t="s">
        <v>839</v>
      </c>
      <c r="G256" s="207" t="s">
        <v>142</v>
      </c>
      <c r="H256" s="208">
        <v>886</v>
      </c>
      <c r="I256" s="209"/>
      <c r="J256" s="210">
        <f>ROUND(I256*H256,2)</f>
        <v>0</v>
      </c>
      <c r="K256" s="206" t="s">
        <v>143</v>
      </c>
      <c r="L256" s="40"/>
      <c r="M256" s="211" t="s">
        <v>1</v>
      </c>
      <c r="N256" s="212" t="s">
        <v>44</v>
      </c>
      <c r="O256" s="72"/>
      <c r="P256" s="213">
        <f>O256*H256</f>
        <v>0</v>
      </c>
      <c r="Q256" s="213">
        <v>0.22563</v>
      </c>
      <c r="R256" s="213">
        <f>Q256*H256</f>
        <v>199.90817999999999</v>
      </c>
      <c r="S256" s="213">
        <v>0</v>
      </c>
      <c r="T256" s="214">
        <f>S256*H256</f>
        <v>0</v>
      </c>
      <c r="U256" s="35"/>
      <c r="V256" s="35"/>
      <c r="W256" s="35"/>
      <c r="X256" s="35"/>
      <c r="Y256" s="35"/>
      <c r="Z256" s="35"/>
      <c r="AA256" s="35"/>
      <c r="AB256" s="35"/>
      <c r="AC256" s="35"/>
      <c r="AD256" s="35"/>
      <c r="AE256" s="35"/>
      <c r="AR256" s="215" t="s">
        <v>144</v>
      </c>
      <c r="AT256" s="215" t="s">
        <v>139</v>
      </c>
      <c r="AU256" s="215" t="s">
        <v>151</v>
      </c>
      <c r="AY256" s="18" t="s">
        <v>137</v>
      </c>
      <c r="BE256" s="216">
        <f>IF(N256="základní",J256,0)</f>
        <v>0</v>
      </c>
      <c r="BF256" s="216">
        <f>IF(N256="snížená",J256,0)</f>
        <v>0</v>
      </c>
      <c r="BG256" s="216">
        <f>IF(N256="zákl. přenesená",J256,0)</f>
        <v>0</v>
      </c>
      <c r="BH256" s="216">
        <f>IF(N256="sníž. přenesená",J256,0)</f>
        <v>0</v>
      </c>
      <c r="BI256" s="216">
        <f>IF(N256="nulová",J256,0)</f>
        <v>0</v>
      </c>
      <c r="BJ256" s="18" t="s">
        <v>87</v>
      </c>
      <c r="BK256" s="216">
        <f>ROUND(I256*H256,2)</f>
        <v>0</v>
      </c>
      <c r="BL256" s="18" t="s">
        <v>144</v>
      </c>
      <c r="BM256" s="215" t="s">
        <v>840</v>
      </c>
    </row>
    <row r="257" spans="1:65" s="15" customFormat="1" ht="11.25">
      <c r="B257" s="240"/>
      <c r="C257" s="241"/>
      <c r="D257" s="219" t="s">
        <v>145</v>
      </c>
      <c r="E257" s="242" t="s">
        <v>1</v>
      </c>
      <c r="F257" s="243" t="s">
        <v>841</v>
      </c>
      <c r="G257" s="241"/>
      <c r="H257" s="242" t="s">
        <v>1</v>
      </c>
      <c r="I257" s="244"/>
      <c r="J257" s="241"/>
      <c r="K257" s="241"/>
      <c r="L257" s="245"/>
      <c r="M257" s="246"/>
      <c r="N257" s="247"/>
      <c r="O257" s="247"/>
      <c r="P257" s="247"/>
      <c r="Q257" s="247"/>
      <c r="R257" s="247"/>
      <c r="S257" s="247"/>
      <c r="T257" s="248"/>
      <c r="AT257" s="249" t="s">
        <v>145</v>
      </c>
      <c r="AU257" s="249" t="s">
        <v>151</v>
      </c>
      <c r="AV257" s="15" t="s">
        <v>87</v>
      </c>
      <c r="AW257" s="15" t="s">
        <v>34</v>
      </c>
      <c r="AX257" s="15" t="s">
        <v>79</v>
      </c>
      <c r="AY257" s="249" t="s">
        <v>137</v>
      </c>
    </row>
    <row r="258" spans="1:65" s="13" customFormat="1" ht="11.25">
      <c r="B258" s="217"/>
      <c r="C258" s="218"/>
      <c r="D258" s="219" t="s">
        <v>145</v>
      </c>
      <c r="E258" s="220" t="s">
        <v>1</v>
      </c>
      <c r="F258" s="221" t="s">
        <v>842</v>
      </c>
      <c r="G258" s="218"/>
      <c r="H258" s="222">
        <v>886</v>
      </c>
      <c r="I258" s="223"/>
      <c r="J258" s="218"/>
      <c r="K258" s="218"/>
      <c r="L258" s="224"/>
      <c r="M258" s="225"/>
      <c r="N258" s="226"/>
      <c r="O258" s="226"/>
      <c r="P258" s="226"/>
      <c r="Q258" s="226"/>
      <c r="R258" s="226"/>
      <c r="S258" s="226"/>
      <c r="T258" s="227"/>
      <c r="AT258" s="228" t="s">
        <v>145</v>
      </c>
      <c r="AU258" s="228" t="s">
        <v>151</v>
      </c>
      <c r="AV258" s="13" t="s">
        <v>89</v>
      </c>
      <c r="AW258" s="13" t="s">
        <v>34</v>
      </c>
      <c r="AX258" s="13" t="s">
        <v>87</v>
      </c>
      <c r="AY258" s="228" t="s">
        <v>137</v>
      </c>
    </row>
    <row r="259" spans="1:65" s="2" customFormat="1" ht="16.5" customHeight="1">
      <c r="A259" s="35"/>
      <c r="B259" s="36"/>
      <c r="C259" s="250" t="s">
        <v>197</v>
      </c>
      <c r="D259" s="250" t="s">
        <v>230</v>
      </c>
      <c r="E259" s="251" t="s">
        <v>843</v>
      </c>
      <c r="F259" s="252" t="s">
        <v>844</v>
      </c>
      <c r="G259" s="253" t="s">
        <v>142</v>
      </c>
      <c r="H259" s="254">
        <v>930.3</v>
      </c>
      <c r="I259" s="255"/>
      <c r="J259" s="256">
        <f>ROUND(I259*H259,2)</f>
        <v>0</v>
      </c>
      <c r="K259" s="252" t="s">
        <v>1</v>
      </c>
      <c r="L259" s="257"/>
      <c r="M259" s="258" t="s">
        <v>1</v>
      </c>
      <c r="N259" s="259" t="s">
        <v>44</v>
      </c>
      <c r="O259" s="72"/>
      <c r="P259" s="213">
        <f>O259*H259</f>
        <v>0</v>
      </c>
      <c r="Q259" s="213">
        <v>2.1000000000000001E-4</v>
      </c>
      <c r="R259" s="213">
        <f>Q259*H259</f>
        <v>0.19536300000000001</v>
      </c>
      <c r="S259" s="213">
        <v>0</v>
      </c>
      <c r="T259" s="214">
        <f>S259*H259</f>
        <v>0</v>
      </c>
      <c r="U259" s="35"/>
      <c r="V259" s="35"/>
      <c r="W259" s="35"/>
      <c r="X259" s="35"/>
      <c r="Y259" s="35"/>
      <c r="Z259" s="35"/>
      <c r="AA259" s="35"/>
      <c r="AB259" s="35"/>
      <c r="AC259" s="35"/>
      <c r="AD259" s="35"/>
      <c r="AE259" s="35"/>
      <c r="AR259" s="215" t="s">
        <v>158</v>
      </c>
      <c r="AT259" s="215" t="s">
        <v>230</v>
      </c>
      <c r="AU259" s="215" t="s">
        <v>151</v>
      </c>
      <c r="AY259" s="18" t="s">
        <v>137</v>
      </c>
      <c r="BE259" s="216">
        <f>IF(N259="základní",J259,0)</f>
        <v>0</v>
      </c>
      <c r="BF259" s="216">
        <f>IF(N259="snížená",J259,0)</f>
        <v>0</v>
      </c>
      <c r="BG259" s="216">
        <f>IF(N259="zákl. přenesená",J259,0)</f>
        <v>0</v>
      </c>
      <c r="BH259" s="216">
        <f>IF(N259="sníž. přenesená",J259,0)</f>
        <v>0</v>
      </c>
      <c r="BI259" s="216">
        <f>IF(N259="nulová",J259,0)</f>
        <v>0</v>
      </c>
      <c r="BJ259" s="18" t="s">
        <v>87</v>
      </c>
      <c r="BK259" s="216">
        <f>ROUND(I259*H259,2)</f>
        <v>0</v>
      </c>
      <c r="BL259" s="18" t="s">
        <v>144</v>
      </c>
      <c r="BM259" s="215" t="s">
        <v>845</v>
      </c>
    </row>
    <row r="260" spans="1:65" s="15" customFormat="1" ht="11.25">
      <c r="B260" s="240"/>
      <c r="C260" s="241"/>
      <c r="D260" s="219" t="s">
        <v>145</v>
      </c>
      <c r="E260" s="242" t="s">
        <v>1</v>
      </c>
      <c r="F260" s="243" t="s">
        <v>841</v>
      </c>
      <c r="G260" s="241"/>
      <c r="H260" s="242" t="s">
        <v>1</v>
      </c>
      <c r="I260" s="244"/>
      <c r="J260" s="241"/>
      <c r="K260" s="241"/>
      <c r="L260" s="245"/>
      <c r="M260" s="246"/>
      <c r="N260" s="247"/>
      <c r="O260" s="247"/>
      <c r="P260" s="247"/>
      <c r="Q260" s="247"/>
      <c r="R260" s="247"/>
      <c r="S260" s="247"/>
      <c r="T260" s="248"/>
      <c r="AT260" s="249" t="s">
        <v>145</v>
      </c>
      <c r="AU260" s="249" t="s">
        <v>151</v>
      </c>
      <c r="AV260" s="15" t="s">
        <v>87</v>
      </c>
      <c r="AW260" s="15" t="s">
        <v>34</v>
      </c>
      <c r="AX260" s="15" t="s">
        <v>79</v>
      </c>
      <c r="AY260" s="249" t="s">
        <v>137</v>
      </c>
    </row>
    <row r="261" spans="1:65" s="13" customFormat="1" ht="11.25">
      <c r="B261" s="217"/>
      <c r="C261" s="218"/>
      <c r="D261" s="219" t="s">
        <v>145</v>
      </c>
      <c r="E261" s="220" t="s">
        <v>1</v>
      </c>
      <c r="F261" s="221" t="s">
        <v>846</v>
      </c>
      <c r="G261" s="218"/>
      <c r="H261" s="222">
        <v>886</v>
      </c>
      <c r="I261" s="223"/>
      <c r="J261" s="218"/>
      <c r="K261" s="218"/>
      <c r="L261" s="224"/>
      <c r="M261" s="225"/>
      <c r="N261" s="226"/>
      <c r="O261" s="226"/>
      <c r="P261" s="226"/>
      <c r="Q261" s="226"/>
      <c r="R261" s="226"/>
      <c r="S261" s="226"/>
      <c r="T261" s="227"/>
      <c r="AT261" s="228" t="s">
        <v>145</v>
      </c>
      <c r="AU261" s="228" t="s">
        <v>151</v>
      </c>
      <c r="AV261" s="13" t="s">
        <v>89</v>
      </c>
      <c r="AW261" s="13" t="s">
        <v>34</v>
      </c>
      <c r="AX261" s="13" t="s">
        <v>79</v>
      </c>
      <c r="AY261" s="228" t="s">
        <v>137</v>
      </c>
    </row>
    <row r="262" spans="1:65" s="13" customFormat="1" ht="11.25">
      <c r="B262" s="217"/>
      <c r="C262" s="218"/>
      <c r="D262" s="219" t="s">
        <v>145</v>
      </c>
      <c r="E262" s="220" t="s">
        <v>1</v>
      </c>
      <c r="F262" s="221" t="s">
        <v>847</v>
      </c>
      <c r="G262" s="218"/>
      <c r="H262" s="222">
        <v>44.3</v>
      </c>
      <c r="I262" s="223"/>
      <c r="J262" s="218"/>
      <c r="K262" s="218"/>
      <c r="L262" s="224"/>
      <c r="M262" s="225"/>
      <c r="N262" s="226"/>
      <c r="O262" s="226"/>
      <c r="P262" s="226"/>
      <c r="Q262" s="226"/>
      <c r="R262" s="226"/>
      <c r="S262" s="226"/>
      <c r="T262" s="227"/>
      <c r="AT262" s="228" t="s">
        <v>145</v>
      </c>
      <c r="AU262" s="228" t="s">
        <v>151</v>
      </c>
      <c r="AV262" s="13" t="s">
        <v>89</v>
      </c>
      <c r="AW262" s="13" t="s">
        <v>34</v>
      </c>
      <c r="AX262" s="13" t="s">
        <v>79</v>
      </c>
      <c r="AY262" s="228" t="s">
        <v>137</v>
      </c>
    </row>
    <row r="263" spans="1:65" s="14" customFormat="1" ht="11.25">
      <c r="B263" s="229"/>
      <c r="C263" s="230"/>
      <c r="D263" s="219" t="s">
        <v>145</v>
      </c>
      <c r="E263" s="231" t="s">
        <v>1</v>
      </c>
      <c r="F263" s="232" t="s">
        <v>147</v>
      </c>
      <c r="G263" s="230"/>
      <c r="H263" s="233">
        <v>930.3</v>
      </c>
      <c r="I263" s="234"/>
      <c r="J263" s="230"/>
      <c r="K263" s="230"/>
      <c r="L263" s="235"/>
      <c r="M263" s="236"/>
      <c r="N263" s="237"/>
      <c r="O263" s="237"/>
      <c r="P263" s="237"/>
      <c r="Q263" s="237"/>
      <c r="R263" s="237"/>
      <c r="S263" s="237"/>
      <c r="T263" s="238"/>
      <c r="AT263" s="239" t="s">
        <v>145</v>
      </c>
      <c r="AU263" s="239" t="s">
        <v>151</v>
      </c>
      <c r="AV263" s="14" t="s">
        <v>144</v>
      </c>
      <c r="AW263" s="14" t="s">
        <v>34</v>
      </c>
      <c r="AX263" s="14" t="s">
        <v>87</v>
      </c>
      <c r="AY263" s="239" t="s">
        <v>137</v>
      </c>
    </row>
    <row r="264" spans="1:65" s="12" customFormat="1" ht="20.85" customHeight="1">
      <c r="B264" s="188"/>
      <c r="C264" s="189"/>
      <c r="D264" s="190" t="s">
        <v>78</v>
      </c>
      <c r="E264" s="202" t="s">
        <v>848</v>
      </c>
      <c r="F264" s="202" t="s">
        <v>849</v>
      </c>
      <c r="G264" s="189"/>
      <c r="H264" s="189"/>
      <c r="I264" s="192"/>
      <c r="J264" s="203">
        <f>BK264</f>
        <v>0</v>
      </c>
      <c r="K264" s="189"/>
      <c r="L264" s="194"/>
      <c r="M264" s="195"/>
      <c r="N264" s="196"/>
      <c r="O264" s="196"/>
      <c r="P264" s="197">
        <f>SUM(P265:P267)</f>
        <v>0</v>
      </c>
      <c r="Q264" s="196"/>
      <c r="R264" s="197">
        <f>SUM(R265:R267)</f>
        <v>3.8266249999999995E-2</v>
      </c>
      <c r="S264" s="196"/>
      <c r="T264" s="198">
        <f>SUM(T265:T267)</f>
        <v>0</v>
      </c>
      <c r="AR264" s="199" t="s">
        <v>87</v>
      </c>
      <c r="AT264" s="200" t="s">
        <v>78</v>
      </c>
      <c r="AU264" s="200" t="s">
        <v>89</v>
      </c>
      <c r="AY264" s="199" t="s">
        <v>137</v>
      </c>
      <c r="BK264" s="201">
        <f>SUM(BK265:BK267)</f>
        <v>0</v>
      </c>
    </row>
    <row r="265" spans="1:65" s="2" customFormat="1" ht="24" customHeight="1">
      <c r="A265" s="35"/>
      <c r="B265" s="36"/>
      <c r="C265" s="204" t="s">
        <v>259</v>
      </c>
      <c r="D265" s="204" t="s">
        <v>139</v>
      </c>
      <c r="E265" s="205" t="s">
        <v>850</v>
      </c>
      <c r="F265" s="206" t="s">
        <v>851</v>
      </c>
      <c r="G265" s="207" t="s">
        <v>188</v>
      </c>
      <c r="H265" s="208">
        <v>33.274999999999999</v>
      </c>
      <c r="I265" s="209"/>
      <c r="J265" s="210">
        <f>ROUND(I265*H265,2)</f>
        <v>0</v>
      </c>
      <c r="K265" s="206" t="s">
        <v>143</v>
      </c>
      <c r="L265" s="40"/>
      <c r="M265" s="211" t="s">
        <v>1</v>
      </c>
      <c r="N265" s="212" t="s">
        <v>44</v>
      </c>
      <c r="O265" s="72"/>
      <c r="P265" s="213">
        <f>O265*H265</f>
        <v>0</v>
      </c>
      <c r="Q265" s="213">
        <v>1.15E-3</v>
      </c>
      <c r="R265" s="213">
        <f>Q265*H265</f>
        <v>3.8266249999999995E-2</v>
      </c>
      <c r="S265" s="213">
        <v>0</v>
      </c>
      <c r="T265" s="214">
        <f>S265*H265</f>
        <v>0</v>
      </c>
      <c r="U265" s="35"/>
      <c r="V265" s="35"/>
      <c r="W265" s="35"/>
      <c r="X265" s="35"/>
      <c r="Y265" s="35"/>
      <c r="Z265" s="35"/>
      <c r="AA265" s="35"/>
      <c r="AB265" s="35"/>
      <c r="AC265" s="35"/>
      <c r="AD265" s="35"/>
      <c r="AE265" s="35"/>
      <c r="AR265" s="215" t="s">
        <v>174</v>
      </c>
      <c r="AT265" s="215" t="s">
        <v>139</v>
      </c>
      <c r="AU265" s="215" t="s">
        <v>151</v>
      </c>
      <c r="AY265" s="18" t="s">
        <v>137</v>
      </c>
      <c r="BE265" s="216">
        <f>IF(N265="základní",J265,0)</f>
        <v>0</v>
      </c>
      <c r="BF265" s="216">
        <f>IF(N265="snížená",J265,0)</f>
        <v>0</v>
      </c>
      <c r="BG265" s="216">
        <f>IF(N265="zákl. přenesená",J265,0)</f>
        <v>0</v>
      </c>
      <c r="BH265" s="216">
        <f>IF(N265="sníž. přenesená",J265,0)</f>
        <v>0</v>
      </c>
      <c r="BI265" s="216">
        <f>IF(N265="nulová",J265,0)</f>
        <v>0</v>
      </c>
      <c r="BJ265" s="18" t="s">
        <v>87</v>
      </c>
      <c r="BK265" s="216">
        <f>ROUND(I265*H265,2)</f>
        <v>0</v>
      </c>
      <c r="BL265" s="18" t="s">
        <v>174</v>
      </c>
      <c r="BM265" s="215" t="s">
        <v>852</v>
      </c>
    </row>
    <row r="266" spans="1:65" s="15" customFormat="1" ht="11.25">
      <c r="B266" s="240"/>
      <c r="C266" s="241"/>
      <c r="D266" s="219" t="s">
        <v>145</v>
      </c>
      <c r="E266" s="242" t="s">
        <v>1</v>
      </c>
      <c r="F266" s="243" t="s">
        <v>853</v>
      </c>
      <c r="G266" s="241"/>
      <c r="H266" s="242" t="s">
        <v>1</v>
      </c>
      <c r="I266" s="244"/>
      <c r="J266" s="241"/>
      <c r="K266" s="241"/>
      <c r="L266" s="245"/>
      <c r="M266" s="246"/>
      <c r="N266" s="247"/>
      <c r="O266" s="247"/>
      <c r="P266" s="247"/>
      <c r="Q266" s="247"/>
      <c r="R266" s="247"/>
      <c r="S266" s="247"/>
      <c r="T266" s="248"/>
      <c r="AT266" s="249" t="s">
        <v>145</v>
      </c>
      <c r="AU266" s="249" t="s">
        <v>151</v>
      </c>
      <c r="AV266" s="15" t="s">
        <v>87</v>
      </c>
      <c r="AW266" s="15" t="s">
        <v>34</v>
      </c>
      <c r="AX266" s="15" t="s">
        <v>79</v>
      </c>
      <c r="AY266" s="249" t="s">
        <v>137</v>
      </c>
    </row>
    <row r="267" spans="1:65" s="13" customFormat="1" ht="11.25">
      <c r="B267" s="217"/>
      <c r="C267" s="218"/>
      <c r="D267" s="219" t="s">
        <v>145</v>
      </c>
      <c r="E267" s="220" t="s">
        <v>1</v>
      </c>
      <c r="F267" s="221" t="s">
        <v>854</v>
      </c>
      <c r="G267" s="218"/>
      <c r="H267" s="222">
        <v>33.274999999999999</v>
      </c>
      <c r="I267" s="223"/>
      <c r="J267" s="218"/>
      <c r="K267" s="218"/>
      <c r="L267" s="224"/>
      <c r="M267" s="225"/>
      <c r="N267" s="226"/>
      <c r="O267" s="226"/>
      <c r="P267" s="226"/>
      <c r="Q267" s="226"/>
      <c r="R267" s="226"/>
      <c r="S267" s="226"/>
      <c r="T267" s="227"/>
      <c r="AT267" s="228" t="s">
        <v>145</v>
      </c>
      <c r="AU267" s="228" t="s">
        <v>151</v>
      </c>
      <c r="AV267" s="13" t="s">
        <v>89</v>
      </c>
      <c r="AW267" s="13" t="s">
        <v>34</v>
      </c>
      <c r="AX267" s="13" t="s">
        <v>87</v>
      </c>
      <c r="AY267" s="228" t="s">
        <v>137</v>
      </c>
    </row>
    <row r="268" spans="1:65" s="12" customFormat="1" ht="22.9" customHeight="1">
      <c r="B268" s="188"/>
      <c r="C268" s="189"/>
      <c r="D268" s="190" t="s">
        <v>78</v>
      </c>
      <c r="E268" s="202" t="s">
        <v>160</v>
      </c>
      <c r="F268" s="202" t="s">
        <v>855</v>
      </c>
      <c r="G268" s="189"/>
      <c r="H268" s="189"/>
      <c r="I268" s="192"/>
      <c r="J268" s="203">
        <f>BK268</f>
        <v>0</v>
      </c>
      <c r="K268" s="189"/>
      <c r="L268" s="194"/>
      <c r="M268" s="195"/>
      <c r="N268" s="196"/>
      <c r="O268" s="196"/>
      <c r="P268" s="197">
        <f>P269+P308+P332+P350+P387+P394</f>
        <v>0</v>
      </c>
      <c r="Q268" s="196"/>
      <c r="R268" s="197">
        <f>R269+R308+R332+R350+R387+R394</f>
        <v>582.25633175000007</v>
      </c>
      <c r="S268" s="196"/>
      <c r="T268" s="198">
        <f>T269+T308+T332+T350+T387+T394</f>
        <v>0</v>
      </c>
      <c r="AR268" s="199" t="s">
        <v>87</v>
      </c>
      <c r="AT268" s="200" t="s">
        <v>78</v>
      </c>
      <c r="AU268" s="200" t="s">
        <v>87</v>
      </c>
      <c r="AY268" s="199" t="s">
        <v>137</v>
      </c>
      <c r="BK268" s="201">
        <f>BK269+BK308+BK332+BK350+BK387+BK394</f>
        <v>0</v>
      </c>
    </row>
    <row r="269" spans="1:65" s="12" customFormat="1" ht="20.85" customHeight="1">
      <c r="B269" s="188"/>
      <c r="C269" s="189"/>
      <c r="D269" s="190" t="s">
        <v>78</v>
      </c>
      <c r="E269" s="202" t="s">
        <v>856</v>
      </c>
      <c r="F269" s="202" t="s">
        <v>857</v>
      </c>
      <c r="G269" s="189"/>
      <c r="H269" s="189"/>
      <c r="I269" s="192"/>
      <c r="J269" s="203">
        <f>BK269</f>
        <v>0</v>
      </c>
      <c r="K269" s="189"/>
      <c r="L269" s="194"/>
      <c r="M269" s="195"/>
      <c r="N269" s="196"/>
      <c r="O269" s="196"/>
      <c r="P269" s="197">
        <f>SUM(P270:P307)</f>
        <v>0</v>
      </c>
      <c r="Q269" s="196"/>
      <c r="R269" s="197">
        <f>SUM(R270:R307)</f>
        <v>0.33159174999999996</v>
      </c>
      <c r="S269" s="196"/>
      <c r="T269" s="198">
        <f>SUM(T270:T307)</f>
        <v>0</v>
      </c>
      <c r="AR269" s="199" t="s">
        <v>87</v>
      </c>
      <c r="AT269" s="200" t="s">
        <v>78</v>
      </c>
      <c r="AU269" s="200" t="s">
        <v>89</v>
      </c>
      <c r="AY269" s="199" t="s">
        <v>137</v>
      </c>
      <c r="BK269" s="201">
        <f>SUM(BK270:BK307)</f>
        <v>0</v>
      </c>
    </row>
    <row r="270" spans="1:65" s="2" customFormat="1" ht="16.5" customHeight="1">
      <c r="A270" s="35"/>
      <c r="B270" s="36"/>
      <c r="C270" s="204" t="s">
        <v>202</v>
      </c>
      <c r="D270" s="204" t="s">
        <v>139</v>
      </c>
      <c r="E270" s="205" t="s">
        <v>858</v>
      </c>
      <c r="F270" s="206" t="s">
        <v>859</v>
      </c>
      <c r="G270" s="207" t="s">
        <v>188</v>
      </c>
      <c r="H270" s="208">
        <v>1783.77</v>
      </c>
      <c r="I270" s="209"/>
      <c r="J270" s="210">
        <f>ROUND(I270*H270,2)</f>
        <v>0</v>
      </c>
      <c r="K270" s="206" t="s">
        <v>143</v>
      </c>
      <c r="L270" s="40"/>
      <c r="M270" s="211" t="s">
        <v>1</v>
      </c>
      <c r="N270" s="212" t="s">
        <v>44</v>
      </c>
      <c r="O270" s="72"/>
      <c r="P270" s="213">
        <f>O270*H270</f>
        <v>0</v>
      </c>
      <c r="Q270" s="213">
        <v>0</v>
      </c>
      <c r="R270" s="213">
        <f>Q270*H270</f>
        <v>0</v>
      </c>
      <c r="S270" s="213">
        <v>0</v>
      </c>
      <c r="T270" s="214">
        <f>S270*H270</f>
        <v>0</v>
      </c>
      <c r="U270" s="35"/>
      <c r="V270" s="35"/>
      <c r="W270" s="35"/>
      <c r="X270" s="35"/>
      <c r="Y270" s="35"/>
      <c r="Z270" s="35"/>
      <c r="AA270" s="35"/>
      <c r="AB270" s="35"/>
      <c r="AC270" s="35"/>
      <c r="AD270" s="35"/>
      <c r="AE270" s="35"/>
      <c r="AR270" s="215" t="s">
        <v>144</v>
      </c>
      <c r="AT270" s="215" t="s">
        <v>139</v>
      </c>
      <c r="AU270" s="215" t="s">
        <v>151</v>
      </c>
      <c r="AY270" s="18" t="s">
        <v>137</v>
      </c>
      <c r="BE270" s="216">
        <f>IF(N270="základní",J270,0)</f>
        <v>0</v>
      </c>
      <c r="BF270" s="216">
        <f>IF(N270="snížená",J270,0)</f>
        <v>0</v>
      </c>
      <c r="BG270" s="216">
        <f>IF(N270="zákl. přenesená",J270,0)</f>
        <v>0</v>
      </c>
      <c r="BH270" s="216">
        <f>IF(N270="sníž. přenesená",J270,0)</f>
        <v>0</v>
      </c>
      <c r="BI270" s="216">
        <f>IF(N270="nulová",J270,0)</f>
        <v>0</v>
      </c>
      <c r="BJ270" s="18" t="s">
        <v>87</v>
      </c>
      <c r="BK270" s="216">
        <f>ROUND(I270*H270,2)</f>
        <v>0</v>
      </c>
      <c r="BL270" s="18" t="s">
        <v>144</v>
      </c>
      <c r="BM270" s="215" t="s">
        <v>860</v>
      </c>
    </row>
    <row r="271" spans="1:65" s="13" customFormat="1" ht="11.25">
      <c r="B271" s="217"/>
      <c r="C271" s="218"/>
      <c r="D271" s="219" t="s">
        <v>145</v>
      </c>
      <c r="E271" s="220" t="s">
        <v>1</v>
      </c>
      <c r="F271" s="221" t="s">
        <v>741</v>
      </c>
      <c r="G271" s="218"/>
      <c r="H271" s="222">
        <v>1783.77</v>
      </c>
      <c r="I271" s="223"/>
      <c r="J271" s="218"/>
      <c r="K271" s="218"/>
      <c r="L271" s="224"/>
      <c r="M271" s="225"/>
      <c r="N271" s="226"/>
      <c r="O271" s="226"/>
      <c r="P271" s="226"/>
      <c r="Q271" s="226"/>
      <c r="R271" s="226"/>
      <c r="S271" s="226"/>
      <c r="T271" s="227"/>
      <c r="AT271" s="228" t="s">
        <v>145</v>
      </c>
      <c r="AU271" s="228" t="s">
        <v>151</v>
      </c>
      <c r="AV271" s="13" t="s">
        <v>89</v>
      </c>
      <c r="AW271" s="13" t="s">
        <v>34</v>
      </c>
      <c r="AX271" s="13" t="s">
        <v>87</v>
      </c>
      <c r="AY271" s="228" t="s">
        <v>137</v>
      </c>
    </row>
    <row r="272" spans="1:65" s="2" customFormat="1" ht="16.5" customHeight="1">
      <c r="A272" s="35"/>
      <c r="B272" s="36"/>
      <c r="C272" s="204" t="s">
        <v>268</v>
      </c>
      <c r="D272" s="204" t="s">
        <v>139</v>
      </c>
      <c r="E272" s="205" t="s">
        <v>861</v>
      </c>
      <c r="F272" s="206" t="s">
        <v>862</v>
      </c>
      <c r="G272" s="207" t="s">
        <v>188</v>
      </c>
      <c r="H272" s="208">
        <v>2052.9450000000002</v>
      </c>
      <c r="I272" s="209"/>
      <c r="J272" s="210">
        <f>ROUND(I272*H272,2)</f>
        <v>0</v>
      </c>
      <c r="K272" s="206" t="s">
        <v>143</v>
      </c>
      <c r="L272" s="40"/>
      <c r="M272" s="211" t="s">
        <v>1</v>
      </c>
      <c r="N272" s="212" t="s">
        <v>44</v>
      </c>
      <c r="O272" s="72"/>
      <c r="P272" s="213">
        <f>O272*H272</f>
        <v>0</v>
      </c>
      <c r="Q272" s="213">
        <v>0</v>
      </c>
      <c r="R272" s="213">
        <f>Q272*H272</f>
        <v>0</v>
      </c>
      <c r="S272" s="213">
        <v>0</v>
      </c>
      <c r="T272" s="214">
        <f>S272*H272</f>
        <v>0</v>
      </c>
      <c r="U272" s="35"/>
      <c r="V272" s="35"/>
      <c r="W272" s="35"/>
      <c r="X272" s="35"/>
      <c r="Y272" s="35"/>
      <c r="Z272" s="35"/>
      <c r="AA272" s="35"/>
      <c r="AB272" s="35"/>
      <c r="AC272" s="35"/>
      <c r="AD272" s="35"/>
      <c r="AE272" s="35"/>
      <c r="AR272" s="215" t="s">
        <v>144</v>
      </c>
      <c r="AT272" s="215" t="s">
        <v>139</v>
      </c>
      <c r="AU272" s="215" t="s">
        <v>151</v>
      </c>
      <c r="AY272" s="18" t="s">
        <v>137</v>
      </c>
      <c r="BE272" s="216">
        <f>IF(N272="základní",J272,0)</f>
        <v>0</v>
      </c>
      <c r="BF272" s="216">
        <f>IF(N272="snížená",J272,0)</f>
        <v>0</v>
      </c>
      <c r="BG272" s="216">
        <f>IF(N272="zákl. přenesená",J272,0)</f>
        <v>0</v>
      </c>
      <c r="BH272" s="216">
        <f>IF(N272="sníž. přenesená",J272,0)</f>
        <v>0</v>
      </c>
      <c r="BI272" s="216">
        <f>IF(N272="nulová",J272,0)</f>
        <v>0</v>
      </c>
      <c r="BJ272" s="18" t="s">
        <v>87</v>
      </c>
      <c r="BK272" s="216">
        <f>ROUND(I272*H272,2)</f>
        <v>0</v>
      </c>
      <c r="BL272" s="18" t="s">
        <v>144</v>
      </c>
      <c r="BM272" s="215" t="s">
        <v>863</v>
      </c>
    </row>
    <row r="273" spans="1:65" s="15" customFormat="1" ht="11.25">
      <c r="B273" s="240"/>
      <c r="C273" s="241"/>
      <c r="D273" s="219" t="s">
        <v>145</v>
      </c>
      <c r="E273" s="242" t="s">
        <v>1</v>
      </c>
      <c r="F273" s="243" t="s">
        <v>864</v>
      </c>
      <c r="G273" s="241"/>
      <c r="H273" s="242" t="s">
        <v>1</v>
      </c>
      <c r="I273" s="244"/>
      <c r="J273" s="241"/>
      <c r="K273" s="241"/>
      <c r="L273" s="245"/>
      <c r="M273" s="246"/>
      <c r="N273" s="247"/>
      <c r="O273" s="247"/>
      <c r="P273" s="247"/>
      <c r="Q273" s="247"/>
      <c r="R273" s="247"/>
      <c r="S273" s="247"/>
      <c r="T273" s="248"/>
      <c r="AT273" s="249" t="s">
        <v>145</v>
      </c>
      <c r="AU273" s="249" t="s">
        <v>151</v>
      </c>
      <c r="AV273" s="15" t="s">
        <v>87</v>
      </c>
      <c r="AW273" s="15" t="s">
        <v>34</v>
      </c>
      <c r="AX273" s="15" t="s">
        <v>79</v>
      </c>
      <c r="AY273" s="249" t="s">
        <v>137</v>
      </c>
    </row>
    <row r="274" spans="1:65" s="13" customFormat="1" ht="11.25">
      <c r="B274" s="217"/>
      <c r="C274" s="218"/>
      <c r="D274" s="219" t="s">
        <v>145</v>
      </c>
      <c r="E274" s="220" t="s">
        <v>1</v>
      </c>
      <c r="F274" s="221" t="s">
        <v>743</v>
      </c>
      <c r="G274" s="218"/>
      <c r="H274" s="222">
        <v>606.61500000000001</v>
      </c>
      <c r="I274" s="223"/>
      <c r="J274" s="218"/>
      <c r="K274" s="218"/>
      <c r="L274" s="224"/>
      <c r="M274" s="225"/>
      <c r="N274" s="226"/>
      <c r="O274" s="226"/>
      <c r="P274" s="226"/>
      <c r="Q274" s="226"/>
      <c r="R274" s="226"/>
      <c r="S274" s="226"/>
      <c r="T274" s="227"/>
      <c r="AT274" s="228" t="s">
        <v>145</v>
      </c>
      <c r="AU274" s="228" t="s">
        <v>151</v>
      </c>
      <c r="AV274" s="13" t="s">
        <v>89</v>
      </c>
      <c r="AW274" s="13" t="s">
        <v>34</v>
      </c>
      <c r="AX274" s="13" t="s">
        <v>79</v>
      </c>
      <c r="AY274" s="228" t="s">
        <v>137</v>
      </c>
    </row>
    <row r="275" spans="1:65" s="15" customFormat="1" ht="11.25">
      <c r="B275" s="240"/>
      <c r="C275" s="241"/>
      <c r="D275" s="219" t="s">
        <v>145</v>
      </c>
      <c r="E275" s="242" t="s">
        <v>1</v>
      </c>
      <c r="F275" s="243" t="s">
        <v>865</v>
      </c>
      <c r="G275" s="241"/>
      <c r="H275" s="242" t="s">
        <v>1</v>
      </c>
      <c r="I275" s="244"/>
      <c r="J275" s="241"/>
      <c r="K275" s="241"/>
      <c r="L275" s="245"/>
      <c r="M275" s="246"/>
      <c r="N275" s="247"/>
      <c r="O275" s="247"/>
      <c r="P275" s="247"/>
      <c r="Q275" s="247"/>
      <c r="R275" s="247"/>
      <c r="S275" s="247"/>
      <c r="T275" s="248"/>
      <c r="AT275" s="249" t="s">
        <v>145</v>
      </c>
      <c r="AU275" s="249" t="s">
        <v>151</v>
      </c>
      <c r="AV275" s="15" t="s">
        <v>87</v>
      </c>
      <c r="AW275" s="15" t="s">
        <v>34</v>
      </c>
      <c r="AX275" s="15" t="s">
        <v>79</v>
      </c>
      <c r="AY275" s="249" t="s">
        <v>137</v>
      </c>
    </row>
    <row r="276" spans="1:65" s="13" customFormat="1" ht="11.25">
      <c r="B276" s="217"/>
      <c r="C276" s="218"/>
      <c r="D276" s="219" t="s">
        <v>145</v>
      </c>
      <c r="E276" s="220" t="s">
        <v>1</v>
      </c>
      <c r="F276" s="221" t="s">
        <v>866</v>
      </c>
      <c r="G276" s="218"/>
      <c r="H276" s="222">
        <v>233.1</v>
      </c>
      <c r="I276" s="223"/>
      <c r="J276" s="218"/>
      <c r="K276" s="218"/>
      <c r="L276" s="224"/>
      <c r="M276" s="225"/>
      <c r="N276" s="226"/>
      <c r="O276" s="226"/>
      <c r="P276" s="226"/>
      <c r="Q276" s="226"/>
      <c r="R276" s="226"/>
      <c r="S276" s="226"/>
      <c r="T276" s="227"/>
      <c r="AT276" s="228" t="s">
        <v>145</v>
      </c>
      <c r="AU276" s="228" t="s">
        <v>151</v>
      </c>
      <c r="AV276" s="13" t="s">
        <v>89</v>
      </c>
      <c r="AW276" s="13" t="s">
        <v>34</v>
      </c>
      <c r="AX276" s="13" t="s">
        <v>79</v>
      </c>
      <c r="AY276" s="228" t="s">
        <v>137</v>
      </c>
    </row>
    <row r="277" spans="1:65" s="13" customFormat="1" ht="11.25">
      <c r="B277" s="217"/>
      <c r="C277" s="218"/>
      <c r="D277" s="219" t="s">
        <v>145</v>
      </c>
      <c r="E277" s="220" t="s">
        <v>1</v>
      </c>
      <c r="F277" s="221" t="s">
        <v>867</v>
      </c>
      <c r="G277" s="218"/>
      <c r="H277" s="222">
        <v>1213.23</v>
      </c>
      <c r="I277" s="223"/>
      <c r="J277" s="218"/>
      <c r="K277" s="218"/>
      <c r="L277" s="224"/>
      <c r="M277" s="225"/>
      <c r="N277" s="226"/>
      <c r="O277" s="226"/>
      <c r="P277" s="226"/>
      <c r="Q277" s="226"/>
      <c r="R277" s="226"/>
      <c r="S277" s="226"/>
      <c r="T277" s="227"/>
      <c r="AT277" s="228" t="s">
        <v>145</v>
      </c>
      <c r="AU277" s="228" t="s">
        <v>151</v>
      </c>
      <c r="AV277" s="13" t="s">
        <v>89</v>
      </c>
      <c r="AW277" s="13" t="s">
        <v>34</v>
      </c>
      <c r="AX277" s="13" t="s">
        <v>79</v>
      </c>
      <c r="AY277" s="228" t="s">
        <v>137</v>
      </c>
    </row>
    <row r="278" spans="1:65" s="14" customFormat="1" ht="11.25">
      <c r="B278" s="229"/>
      <c r="C278" s="230"/>
      <c r="D278" s="219" t="s">
        <v>145</v>
      </c>
      <c r="E278" s="231" t="s">
        <v>1</v>
      </c>
      <c r="F278" s="232" t="s">
        <v>147</v>
      </c>
      <c r="G278" s="230"/>
      <c r="H278" s="233">
        <v>2052.9450000000002</v>
      </c>
      <c r="I278" s="234"/>
      <c r="J278" s="230"/>
      <c r="K278" s="230"/>
      <c r="L278" s="235"/>
      <c r="M278" s="236"/>
      <c r="N278" s="237"/>
      <c r="O278" s="237"/>
      <c r="P278" s="237"/>
      <c r="Q278" s="237"/>
      <c r="R278" s="237"/>
      <c r="S278" s="237"/>
      <c r="T278" s="238"/>
      <c r="AT278" s="239" t="s">
        <v>145</v>
      </c>
      <c r="AU278" s="239" t="s">
        <v>151</v>
      </c>
      <c r="AV278" s="14" t="s">
        <v>144</v>
      </c>
      <c r="AW278" s="14" t="s">
        <v>34</v>
      </c>
      <c r="AX278" s="14" t="s">
        <v>87</v>
      </c>
      <c r="AY278" s="239" t="s">
        <v>137</v>
      </c>
    </row>
    <row r="279" spans="1:65" s="2" customFormat="1" ht="16.5" customHeight="1">
      <c r="A279" s="35"/>
      <c r="B279" s="36"/>
      <c r="C279" s="204" t="s">
        <v>208</v>
      </c>
      <c r="D279" s="204" t="s">
        <v>139</v>
      </c>
      <c r="E279" s="205" t="s">
        <v>868</v>
      </c>
      <c r="F279" s="206" t="s">
        <v>869</v>
      </c>
      <c r="G279" s="207" t="s">
        <v>188</v>
      </c>
      <c r="H279" s="208">
        <v>8122.98</v>
      </c>
      <c r="I279" s="209"/>
      <c r="J279" s="210">
        <f>ROUND(I279*H279,2)</f>
        <v>0</v>
      </c>
      <c r="K279" s="206" t="s">
        <v>143</v>
      </c>
      <c r="L279" s="40"/>
      <c r="M279" s="211" t="s">
        <v>1</v>
      </c>
      <c r="N279" s="212" t="s">
        <v>44</v>
      </c>
      <c r="O279" s="72"/>
      <c r="P279" s="213">
        <f>O279*H279</f>
        <v>0</v>
      </c>
      <c r="Q279" s="213">
        <v>0</v>
      </c>
      <c r="R279" s="213">
        <f>Q279*H279</f>
        <v>0</v>
      </c>
      <c r="S279" s="213">
        <v>0</v>
      </c>
      <c r="T279" s="214">
        <f>S279*H279</f>
        <v>0</v>
      </c>
      <c r="U279" s="35"/>
      <c r="V279" s="35"/>
      <c r="W279" s="35"/>
      <c r="X279" s="35"/>
      <c r="Y279" s="35"/>
      <c r="Z279" s="35"/>
      <c r="AA279" s="35"/>
      <c r="AB279" s="35"/>
      <c r="AC279" s="35"/>
      <c r="AD279" s="35"/>
      <c r="AE279" s="35"/>
      <c r="AR279" s="215" t="s">
        <v>144</v>
      </c>
      <c r="AT279" s="215" t="s">
        <v>139</v>
      </c>
      <c r="AU279" s="215" t="s">
        <v>151</v>
      </c>
      <c r="AY279" s="18" t="s">
        <v>137</v>
      </c>
      <c r="BE279" s="216">
        <f>IF(N279="základní",J279,0)</f>
        <v>0</v>
      </c>
      <c r="BF279" s="216">
        <f>IF(N279="snížená",J279,0)</f>
        <v>0</v>
      </c>
      <c r="BG279" s="216">
        <f>IF(N279="zákl. přenesená",J279,0)</f>
        <v>0</v>
      </c>
      <c r="BH279" s="216">
        <f>IF(N279="sníž. přenesená",J279,0)</f>
        <v>0</v>
      </c>
      <c r="BI279" s="216">
        <f>IF(N279="nulová",J279,0)</f>
        <v>0</v>
      </c>
      <c r="BJ279" s="18" t="s">
        <v>87</v>
      </c>
      <c r="BK279" s="216">
        <f>ROUND(I279*H279,2)</f>
        <v>0</v>
      </c>
      <c r="BL279" s="18" t="s">
        <v>144</v>
      </c>
      <c r="BM279" s="215" t="s">
        <v>870</v>
      </c>
    </row>
    <row r="280" spans="1:65" s="15" customFormat="1" ht="11.25">
      <c r="B280" s="240"/>
      <c r="C280" s="241"/>
      <c r="D280" s="219" t="s">
        <v>145</v>
      </c>
      <c r="E280" s="242" t="s">
        <v>1</v>
      </c>
      <c r="F280" s="243" t="s">
        <v>864</v>
      </c>
      <c r="G280" s="241"/>
      <c r="H280" s="242" t="s">
        <v>1</v>
      </c>
      <c r="I280" s="244"/>
      <c r="J280" s="241"/>
      <c r="K280" s="241"/>
      <c r="L280" s="245"/>
      <c r="M280" s="246"/>
      <c r="N280" s="247"/>
      <c r="O280" s="247"/>
      <c r="P280" s="247"/>
      <c r="Q280" s="247"/>
      <c r="R280" s="247"/>
      <c r="S280" s="247"/>
      <c r="T280" s="248"/>
      <c r="AT280" s="249" t="s">
        <v>145</v>
      </c>
      <c r="AU280" s="249" t="s">
        <v>151</v>
      </c>
      <c r="AV280" s="15" t="s">
        <v>87</v>
      </c>
      <c r="AW280" s="15" t="s">
        <v>34</v>
      </c>
      <c r="AX280" s="15" t="s">
        <v>79</v>
      </c>
      <c r="AY280" s="249" t="s">
        <v>137</v>
      </c>
    </row>
    <row r="281" spans="1:65" s="13" customFormat="1" ht="11.25">
      <c r="B281" s="217"/>
      <c r="C281" s="218"/>
      <c r="D281" s="219" t="s">
        <v>145</v>
      </c>
      <c r="E281" s="220" t="s">
        <v>1</v>
      </c>
      <c r="F281" s="221" t="s">
        <v>745</v>
      </c>
      <c r="G281" s="218"/>
      <c r="H281" s="222">
        <v>140.97</v>
      </c>
      <c r="I281" s="223"/>
      <c r="J281" s="218"/>
      <c r="K281" s="218"/>
      <c r="L281" s="224"/>
      <c r="M281" s="225"/>
      <c r="N281" s="226"/>
      <c r="O281" s="226"/>
      <c r="P281" s="226"/>
      <c r="Q281" s="226"/>
      <c r="R281" s="226"/>
      <c r="S281" s="226"/>
      <c r="T281" s="227"/>
      <c r="AT281" s="228" t="s">
        <v>145</v>
      </c>
      <c r="AU281" s="228" t="s">
        <v>151</v>
      </c>
      <c r="AV281" s="13" t="s">
        <v>89</v>
      </c>
      <c r="AW281" s="13" t="s">
        <v>34</v>
      </c>
      <c r="AX281" s="13" t="s">
        <v>79</v>
      </c>
      <c r="AY281" s="228" t="s">
        <v>137</v>
      </c>
    </row>
    <row r="282" spans="1:65" s="15" customFormat="1" ht="11.25">
      <c r="B282" s="240"/>
      <c r="C282" s="241"/>
      <c r="D282" s="219" t="s">
        <v>145</v>
      </c>
      <c r="E282" s="242" t="s">
        <v>1</v>
      </c>
      <c r="F282" s="243" t="s">
        <v>865</v>
      </c>
      <c r="G282" s="241"/>
      <c r="H282" s="242" t="s">
        <v>1</v>
      </c>
      <c r="I282" s="244"/>
      <c r="J282" s="241"/>
      <c r="K282" s="241"/>
      <c r="L282" s="245"/>
      <c r="M282" s="246"/>
      <c r="N282" s="247"/>
      <c r="O282" s="247"/>
      <c r="P282" s="247"/>
      <c r="Q282" s="247"/>
      <c r="R282" s="247"/>
      <c r="S282" s="247"/>
      <c r="T282" s="248"/>
      <c r="AT282" s="249" t="s">
        <v>145</v>
      </c>
      <c r="AU282" s="249" t="s">
        <v>151</v>
      </c>
      <c r="AV282" s="15" t="s">
        <v>87</v>
      </c>
      <c r="AW282" s="15" t="s">
        <v>34</v>
      </c>
      <c r="AX282" s="15" t="s">
        <v>79</v>
      </c>
      <c r="AY282" s="249" t="s">
        <v>137</v>
      </c>
    </row>
    <row r="283" spans="1:65" s="13" customFormat="1" ht="11.25">
      <c r="B283" s="217"/>
      <c r="C283" s="218"/>
      <c r="D283" s="219" t="s">
        <v>145</v>
      </c>
      <c r="E283" s="220" t="s">
        <v>1</v>
      </c>
      <c r="F283" s="221" t="s">
        <v>871</v>
      </c>
      <c r="G283" s="218"/>
      <c r="H283" s="222">
        <v>7700.07</v>
      </c>
      <c r="I283" s="223"/>
      <c r="J283" s="218"/>
      <c r="K283" s="218"/>
      <c r="L283" s="224"/>
      <c r="M283" s="225"/>
      <c r="N283" s="226"/>
      <c r="O283" s="226"/>
      <c r="P283" s="226"/>
      <c r="Q283" s="226"/>
      <c r="R283" s="226"/>
      <c r="S283" s="226"/>
      <c r="T283" s="227"/>
      <c r="AT283" s="228" t="s">
        <v>145</v>
      </c>
      <c r="AU283" s="228" t="s">
        <v>151</v>
      </c>
      <c r="AV283" s="13" t="s">
        <v>89</v>
      </c>
      <c r="AW283" s="13" t="s">
        <v>34</v>
      </c>
      <c r="AX283" s="13" t="s">
        <v>79</v>
      </c>
      <c r="AY283" s="228" t="s">
        <v>137</v>
      </c>
    </row>
    <row r="284" spans="1:65" s="13" customFormat="1" ht="11.25">
      <c r="B284" s="217"/>
      <c r="C284" s="218"/>
      <c r="D284" s="219" t="s">
        <v>145</v>
      </c>
      <c r="E284" s="220" t="s">
        <v>1</v>
      </c>
      <c r="F284" s="221" t="s">
        <v>872</v>
      </c>
      <c r="G284" s="218"/>
      <c r="H284" s="222">
        <v>281.94</v>
      </c>
      <c r="I284" s="223"/>
      <c r="J284" s="218"/>
      <c r="K284" s="218"/>
      <c r="L284" s="224"/>
      <c r="M284" s="225"/>
      <c r="N284" s="226"/>
      <c r="O284" s="226"/>
      <c r="P284" s="226"/>
      <c r="Q284" s="226"/>
      <c r="R284" s="226"/>
      <c r="S284" s="226"/>
      <c r="T284" s="227"/>
      <c r="AT284" s="228" t="s">
        <v>145</v>
      </c>
      <c r="AU284" s="228" t="s">
        <v>151</v>
      </c>
      <c r="AV284" s="13" t="s">
        <v>89</v>
      </c>
      <c r="AW284" s="13" t="s">
        <v>34</v>
      </c>
      <c r="AX284" s="13" t="s">
        <v>79</v>
      </c>
      <c r="AY284" s="228" t="s">
        <v>137</v>
      </c>
    </row>
    <row r="285" spans="1:65" s="14" customFormat="1" ht="11.25">
      <c r="B285" s="229"/>
      <c r="C285" s="230"/>
      <c r="D285" s="219" t="s">
        <v>145</v>
      </c>
      <c r="E285" s="231" t="s">
        <v>1</v>
      </c>
      <c r="F285" s="232" t="s">
        <v>147</v>
      </c>
      <c r="G285" s="230"/>
      <c r="H285" s="233">
        <v>8122.98</v>
      </c>
      <c r="I285" s="234"/>
      <c r="J285" s="230"/>
      <c r="K285" s="230"/>
      <c r="L285" s="235"/>
      <c r="M285" s="236"/>
      <c r="N285" s="237"/>
      <c r="O285" s="237"/>
      <c r="P285" s="237"/>
      <c r="Q285" s="237"/>
      <c r="R285" s="237"/>
      <c r="S285" s="237"/>
      <c r="T285" s="238"/>
      <c r="AT285" s="239" t="s">
        <v>145</v>
      </c>
      <c r="AU285" s="239" t="s">
        <v>151</v>
      </c>
      <c r="AV285" s="14" t="s">
        <v>144</v>
      </c>
      <c r="AW285" s="14" t="s">
        <v>34</v>
      </c>
      <c r="AX285" s="14" t="s">
        <v>87</v>
      </c>
      <c r="AY285" s="239" t="s">
        <v>137</v>
      </c>
    </row>
    <row r="286" spans="1:65" s="2" customFormat="1" ht="16.5" customHeight="1">
      <c r="A286" s="35"/>
      <c r="B286" s="36"/>
      <c r="C286" s="204" t="s">
        <v>277</v>
      </c>
      <c r="D286" s="204" t="s">
        <v>139</v>
      </c>
      <c r="E286" s="205" t="s">
        <v>873</v>
      </c>
      <c r="F286" s="206" t="s">
        <v>874</v>
      </c>
      <c r="G286" s="207" t="s">
        <v>188</v>
      </c>
      <c r="H286" s="208">
        <v>3966.585</v>
      </c>
      <c r="I286" s="209"/>
      <c r="J286" s="210">
        <f>ROUND(I286*H286,2)</f>
        <v>0</v>
      </c>
      <c r="K286" s="206" t="s">
        <v>143</v>
      </c>
      <c r="L286" s="40"/>
      <c r="M286" s="211" t="s">
        <v>1</v>
      </c>
      <c r="N286" s="212" t="s">
        <v>44</v>
      </c>
      <c r="O286" s="72"/>
      <c r="P286" s="213">
        <f>O286*H286</f>
        <v>0</v>
      </c>
      <c r="Q286" s="213">
        <v>0</v>
      </c>
      <c r="R286" s="213">
        <f>Q286*H286</f>
        <v>0</v>
      </c>
      <c r="S286" s="213">
        <v>0</v>
      </c>
      <c r="T286" s="214">
        <f>S286*H286</f>
        <v>0</v>
      </c>
      <c r="U286" s="35"/>
      <c r="V286" s="35"/>
      <c r="W286" s="35"/>
      <c r="X286" s="35"/>
      <c r="Y286" s="35"/>
      <c r="Z286" s="35"/>
      <c r="AA286" s="35"/>
      <c r="AB286" s="35"/>
      <c r="AC286" s="35"/>
      <c r="AD286" s="35"/>
      <c r="AE286" s="35"/>
      <c r="AR286" s="215" t="s">
        <v>144</v>
      </c>
      <c r="AT286" s="215" t="s">
        <v>139</v>
      </c>
      <c r="AU286" s="215" t="s">
        <v>151</v>
      </c>
      <c r="AY286" s="18" t="s">
        <v>137</v>
      </c>
      <c r="BE286" s="216">
        <f>IF(N286="základní",J286,0)</f>
        <v>0</v>
      </c>
      <c r="BF286" s="216">
        <f>IF(N286="snížená",J286,0)</f>
        <v>0</v>
      </c>
      <c r="BG286" s="216">
        <f>IF(N286="zákl. přenesená",J286,0)</f>
        <v>0</v>
      </c>
      <c r="BH286" s="216">
        <f>IF(N286="sníž. přenesená",J286,0)</f>
        <v>0</v>
      </c>
      <c r="BI286" s="216">
        <f>IF(N286="nulová",J286,0)</f>
        <v>0</v>
      </c>
      <c r="BJ286" s="18" t="s">
        <v>87</v>
      </c>
      <c r="BK286" s="216">
        <f>ROUND(I286*H286,2)</f>
        <v>0</v>
      </c>
      <c r="BL286" s="18" t="s">
        <v>144</v>
      </c>
      <c r="BM286" s="215" t="s">
        <v>875</v>
      </c>
    </row>
    <row r="287" spans="1:65" s="13" customFormat="1" ht="11.25">
      <c r="B287" s="217"/>
      <c r="C287" s="218"/>
      <c r="D287" s="219" t="s">
        <v>145</v>
      </c>
      <c r="E287" s="220" t="s">
        <v>1</v>
      </c>
      <c r="F287" s="221" t="s">
        <v>744</v>
      </c>
      <c r="G287" s="218"/>
      <c r="H287" s="222">
        <v>3850.0349999999999</v>
      </c>
      <c r="I287" s="223"/>
      <c r="J287" s="218"/>
      <c r="K287" s="218"/>
      <c r="L287" s="224"/>
      <c r="M287" s="225"/>
      <c r="N287" s="226"/>
      <c r="O287" s="226"/>
      <c r="P287" s="226"/>
      <c r="Q287" s="226"/>
      <c r="R287" s="226"/>
      <c r="S287" s="226"/>
      <c r="T287" s="227"/>
      <c r="AT287" s="228" t="s">
        <v>145</v>
      </c>
      <c r="AU287" s="228" t="s">
        <v>151</v>
      </c>
      <c r="AV287" s="13" t="s">
        <v>89</v>
      </c>
      <c r="AW287" s="13" t="s">
        <v>34</v>
      </c>
      <c r="AX287" s="13" t="s">
        <v>79</v>
      </c>
      <c r="AY287" s="228" t="s">
        <v>137</v>
      </c>
    </row>
    <row r="288" spans="1:65" s="13" customFormat="1" ht="11.25">
      <c r="B288" s="217"/>
      <c r="C288" s="218"/>
      <c r="D288" s="219" t="s">
        <v>145</v>
      </c>
      <c r="E288" s="220" t="s">
        <v>1</v>
      </c>
      <c r="F288" s="221" t="s">
        <v>742</v>
      </c>
      <c r="G288" s="218"/>
      <c r="H288" s="222">
        <v>116.55</v>
      </c>
      <c r="I288" s="223"/>
      <c r="J288" s="218"/>
      <c r="K288" s="218"/>
      <c r="L288" s="224"/>
      <c r="M288" s="225"/>
      <c r="N288" s="226"/>
      <c r="O288" s="226"/>
      <c r="P288" s="226"/>
      <c r="Q288" s="226"/>
      <c r="R288" s="226"/>
      <c r="S288" s="226"/>
      <c r="T288" s="227"/>
      <c r="AT288" s="228" t="s">
        <v>145</v>
      </c>
      <c r="AU288" s="228" t="s">
        <v>151</v>
      </c>
      <c r="AV288" s="13" t="s">
        <v>89</v>
      </c>
      <c r="AW288" s="13" t="s">
        <v>34</v>
      </c>
      <c r="AX288" s="13" t="s">
        <v>79</v>
      </c>
      <c r="AY288" s="228" t="s">
        <v>137</v>
      </c>
    </row>
    <row r="289" spans="1:65" s="14" customFormat="1" ht="11.25">
      <c r="B289" s="229"/>
      <c r="C289" s="230"/>
      <c r="D289" s="219" t="s">
        <v>145</v>
      </c>
      <c r="E289" s="231" t="s">
        <v>1</v>
      </c>
      <c r="F289" s="232" t="s">
        <v>147</v>
      </c>
      <c r="G289" s="230"/>
      <c r="H289" s="233">
        <v>3966.585</v>
      </c>
      <c r="I289" s="234"/>
      <c r="J289" s="230"/>
      <c r="K289" s="230"/>
      <c r="L289" s="235"/>
      <c r="M289" s="236"/>
      <c r="N289" s="237"/>
      <c r="O289" s="237"/>
      <c r="P289" s="237"/>
      <c r="Q289" s="237"/>
      <c r="R289" s="237"/>
      <c r="S289" s="237"/>
      <c r="T289" s="238"/>
      <c r="AT289" s="239" t="s">
        <v>145</v>
      </c>
      <c r="AU289" s="239" t="s">
        <v>151</v>
      </c>
      <c r="AV289" s="14" t="s">
        <v>144</v>
      </c>
      <c r="AW289" s="14" t="s">
        <v>34</v>
      </c>
      <c r="AX289" s="14" t="s">
        <v>87</v>
      </c>
      <c r="AY289" s="239" t="s">
        <v>137</v>
      </c>
    </row>
    <row r="290" spans="1:65" s="2" customFormat="1" ht="16.5" customHeight="1">
      <c r="A290" s="35"/>
      <c r="B290" s="36"/>
      <c r="C290" s="204" t="s">
        <v>212</v>
      </c>
      <c r="D290" s="204" t="s">
        <v>139</v>
      </c>
      <c r="E290" s="205" t="s">
        <v>876</v>
      </c>
      <c r="F290" s="206" t="s">
        <v>877</v>
      </c>
      <c r="G290" s="207" t="s">
        <v>188</v>
      </c>
      <c r="H290" s="208">
        <v>1781.55</v>
      </c>
      <c r="I290" s="209"/>
      <c r="J290" s="210">
        <f>ROUND(I290*H290,2)</f>
        <v>0</v>
      </c>
      <c r="K290" s="206" t="s">
        <v>143</v>
      </c>
      <c r="L290" s="40"/>
      <c r="M290" s="211" t="s">
        <v>1</v>
      </c>
      <c r="N290" s="212" t="s">
        <v>44</v>
      </c>
      <c r="O290" s="72"/>
      <c r="P290" s="213">
        <f>O290*H290</f>
        <v>0</v>
      </c>
      <c r="Q290" s="213">
        <v>0</v>
      </c>
      <c r="R290" s="213">
        <f>Q290*H290</f>
        <v>0</v>
      </c>
      <c r="S290" s="213">
        <v>0</v>
      </c>
      <c r="T290" s="214">
        <f>S290*H290</f>
        <v>0</v>
      </c>
      <c r="U290" s="35"/>
      <c r="V290" s="35"/>
      <c r="W290" s="35"/>
      <c r="X290" s="35"/>
      <c r="Y290" s="35"/>
      <c r="Z290" s="35"/>
      <c r="AA290" s="35"/>
      <c r="AB290" s="35"/>
      <c r="AC290" s="35"/>
      <c r="AD290" s="35"/>
      <c r="AE290" s="35"/>
      <c r="AR290" s="215" t="s">
        <v>144</v>
      </c>
      <c r="AT290" s="215" t="s">
        <v>139</v>
      </c>
      <c r="AU290" s="215" t="s">
        <v>151</v>
      </c>
      <c r="AY290" s="18" t="s">
        <v>137</v>
      </c>
      <c r="BE290" s="216">
        <f>IF(N290="základní",J290,0)</f>
        <v>0</v>
      </c>
      <c r="BF290" s="216">
        <f>IF(N290="snížená",J290,0)</f>
        <v>0</v>
      </c>
      <c r="BG290" s="216">
        <f>IF(N290="zákl. přenesená",J290,0)</f>
        <v>0</v>
      </c>
      <c r="BH290" s="216">
        <f>IF(N290="sníž. přenesená",J290,0)</f>
        <v>0</v>
      </c>
      <c r="BI290" s="216">
        <f>IF(N290="nulová",J290,0)</f>
        <v>0</v>
      </c>
      <c r="BJ290" s="18" t="s">
        <v>87</v>
      </c>
      <c r="BK290" s="216">
        <f>ROUND(I290*H290,2)</f>
        <v>0</v>
      </c>
      <c r="BL290" s="18" t="s">
        <v>144</v>
      </c>
      <c r="BM290" s="215" t="s">
        <v>878</v>
      </c>
    </row>
    <row r="291" spans="1:65" s="15" customFormat="1" ht="11.25">
      <c r="B291" s="240"/>
      <c r="C291" s="241"/>
      <c r="D291" s="219" t="s">
        <v>145</v>
      </c>
      <c r="E291" s="242" t="s">
        <v>1</v>
      </c>
      <c r="F291" s="243" t="s">
        <v>865</v>
      </c>
      <c r="G291" s="241"/>
      <c r="H291" s="242" t="s">
        <v>1</v>
      </c>
      <c r="I291" s="244"/>
      <c r="J291" s="241"/>
      <c r="K291" s="241"/>
      <c r="L291" s="245"/>
      <c r="M291" s="246"/>
      <c r="N291" s="247"/>
      <c r="O291" s="247"/>
      <c r="P291" s="247"/>
      <c r="Q291" s="247"/>
      <c r="R291" s="247"/>
      <c r="S291" s="247"/>
      <c r="T291" s="248"/>
      <c r="AT291" s="249" t="s">
        <v>145</v>
      </c>
      <c r="AU291" s="249" t="s">
        <v>151</v>
      </c>
      <c r="AV291" s="15" t="s">
        <v>87</v>
      </c>
      <c r="AW291" s="15" t="s">
        <v>34</v>
      </c>
      <c r="AX291" s="15" t="s">
        <v>79</v>
      </c>
      <c r="AY291" s="249" t="s">
        <v>137</v>
      </c>
    </row>
    <row r="292" spans="1:65" s="13" customFormat="1" ht="11.25">
      <c r="B292" s="217"/>
      <c r="C292" s="218"/>
      <c r="D292" s="219" t="s">
        <v>145</v>
      </c>
      <c r="E292" s="220" t="s">
        <v>1</v>
      </c>
      <c r="F292" s="221" t="s">
        <v>879</v>
      </c>
      <c r="G292" s="218"/>
      <c r="H292" s="222">
        <v>1781.55</v>
      </c>
      <c r="I292" s="223"/>
      <c r="J292" s="218"/>
      <c r="K292" s="218"/>
      <c r="L292" s="224"/>
      <c r="M292" s="225"/>
      <c r="N292" s="226"/>
      <c r="O292" s="226"/>
      <c r="P292" s="226"/>
      <c r="Q292" s="226"/>
      <c r="R292" s="226"/>
      <c r="S292" s="226"/>
      <c r="T292" s="227"/>
      <c r="AT292" s="228" t="s">
        <v>145</v>
      </c>
      <c r="AU292" s="228" t="s">
        <v>151</v>
      </c>
      <c r="AV292" s="13" t="s">
        <v>89</v>
      </c>
      <c r="AW292" s="13" t="s">
        <v>34</v>
      </c>
      <c r="AX292" s="13" t="s">
        <v>87</v>
      </c>
      <c r="AY292" s="228" t="s">
        <v>137</v>
      </c>
    </row>
    <row r="293" spans="1:65" s="2" customFormat="1" ht="24" customHeight="1">
      <c r="A293" s="35"/>
      <c r="B293" s="36"/>
      <c r="C293" s="204" t="s">
        <v>285</v>
      </c>
      <c r="D293" s="204" t="s">
        <v>139</v>
      </c>
      <c r="E293" s="205" t="s">
        <v>880</v>
      </c>
      <c r="F293" s="206" t="s">
        <v>881</v>
      </c>
      <c r="G293" s="207" t="s">
        <v>188</v>
      </c>
      <c r="H293" s="208">
        <v>2261.1750000000002</v>
      </c>
      <c r="I293" s="209"/>
      <c r="J293" s="210">
        <f>ROUND(I293*H293,2)</f>
        <v>0</v>
      </c>
      <c r="K293" s="206" t="s">
        <v>1</v>
      </c>
      <c r="L293" s="40"/>
      <c r="M293" s="211" t="s">
        <v>1</v>
      </c>
      <c r="N293" s="212" t="s">
        <v>44</v>
      </c>
      <c r="O293" s="72"/>
      <c r="P293" s="213">
        <f>O293*H293</f>
        <v>0</v>
      </c>
      <c r="Q293" s="213">
        <v>0</v>
      </c>
      <c r="R293" s="213">
        <f>Q293*H293</f>
        <v>0</v>
      </c>
      <c r="S293" s="213">
        <v>0</v>
      </c>
      <c r="T293" s="214">
        <f>S293*H293</f>
        <v>0</v>
      </c>
      <c r="U293" s="35"/>
      <c r="V293" s="35"/>
      <c r="W293" s="35"/>
      <c r="X293" s="35"/>
      <c r="Y293" s="35"/>
      <c r="Z293" s="35"/>
      <c r="AA293" s="35"/>
      <c r="AB293" s="35"/>
      <c r="AC293" s="35"/>
      <c r="AD293" s="35"/>
      <c r="AE293" s="35"/>
      <c r="AR293" s="215" t="s">
        <v>144</v>
      </c>
      <c r="AT293" s="215" t="s">
        <v>139</v>
      </c>
      <c r="AU293" s="215" t="s">
        <v>151</v>
      </c>
      <c r="AY293" s="18" t="s">
        <v>137</v>
      </c>
      <c r="BE293" s="216">
        <f>IF(N293="základní",J293,0)</f>
        <v>0</v>
      </c>
      <c r="BF293" s="216">
        <f>IF(N293="snížená",J293,0)</f>
        <v>0</v>
      </c>
      <c r="BG293" s="216">
        <f>IF(N293="zákl. přenesená",J293,0)</f>
        <v>0</v>
      </c>
      <c r="BH293" s="216">
        <f>IF(N293="sníž. přenesená",J293,0)</f>
        <v>0</v>
      </c>
      <c r="BI293" s="216">
        <f>IF(N293="nulová",J293,0)</f>
        <v>0</v>
      </c>
      <c r="BJ293" s="18" t="s">
        <v>87</v>
      </c>
      <c r="BK293" s="216">
        <f>ROUND(I293*H293,2)</f>
        <v>0</v>
      </c>
      <c r="BL293" s="18" t="s">
        <v>144</v>
      </c>
      <c r="BM293" s="215" t="s">
        <v>882</v>
      </c>
    </row>
    <row r="294" spans="1:65" s="15" customFormat="1" ht="11.25">
      <c r="B294" s="240"/>
      <c r="C294" s="241"/>
      <c r="D294" s="219" t="s">
        <v>145</v>
      </c>
      <c r="E294" s="242" t="s">
        <v>1</v>
      </c>
      <c r="F294" s="243" t="s">
        <v>883</v>
      </c>
      <c r="G294" s="241"/>
      <c r="H294" s="242" t="s">
        <v>1</v>
      </c>
      <c r="I294" s="244"/>
      <c r="J294" s="241"/>
      <c r="K294" s="241"/>
      <c r="L294" s="245"/>
      <c r="M294" s="246"/>
      <c r="N294" s="247"/>
      <c r="O294" s="247"/>
      <c r="P294" s="247"/>
      <c r="Q294" s="247"/>
      <c r="R294" s="247"/>
      <c r="S294" s="247"/>
      <c r="T294" s="248"/>
      <c r="AT294" s="249" t="s">
        <v>145</v>
      </c>
      <c r="AU294" s="249" t="s">
        <v>151</v>
      </c>
      <c r="AV294" s="15" t="s">
        <v>87</v>
      </c>
      <c r="AW294" s="15" t="s">
        <v>34</v>
      </c>
      <c r="AX294" s="15" t="s">
        <v>79</v>
      </c>
      <c r="AY294" s="249" t="s">
        <v>137</v>
      </c>
    </row>
    <row r="295" spans="1:65" s="13" customFormat="1" ht="11.25">
      <c r="B295" s="217"/>
      <c r="C295" s="218"/>
      <c r="D295" s="219" t="s">
        <v>145</v>
      </c>
      <c r="E295" s="220" t="s">
        <v>1</v>
      </c>
      <c r="F295" s="221" t="s">
        <v>884</v>
      </c>
      <c r="G295" s="218"/>
      <c r="H295" s="222">
        <v>573.82500000000005</v>
      </c>
      <c r="I295" s="223"/>
      <c r="J295" s="218"/>
      <c r="K295" s="218"/>
      <c r="L295" s="224"/>
      <c r="M295" s="225"/>
      <c r="N295" s="226"/>
      <c r="O295" s="226"/>
      <c r="P295" s="226"/>
      <c r="Q295" s="226"/>
      <c r="R295" s="226"/>
      <c r="S295" s="226"/>
      <c r="T295" s="227"/>
      <c r="AT295" s="228" t="s">
        <v>145</v>
      </c>
      <c r="AU295" s="228" t="s">
        <v>151</v>
      </c>
      <c r="AV295" s="13" t="s">
        <v>89</v>
      </c>
      <c r="AW295" s="13" t="s">
        <v>34</v>
      </c>
      <c r="AX295" s="13" t="s">
        <v>79</v>
      </c>
      <c r="AY295" s="228" t="s">
        <v>137</v>
      </c>
    </row>
    <row r="296" spans="1:65" s="13" customFormat="1" ht="11.25">
      <c r="B296" s="217"/>
      <c r="C296" s="218"/>
      <c r="D296" s="219" t="s">
        <v>145</v>
      </c>
      <c r="E296" s="220" t="s">
        <v>1</v>
      </c>
      <c r="F296" s="221" t="s">
        <v>885</v>
      </c>
      <c r="G296" s="218"/>
      <c r="H296" s="222">
        <v>1687.35</v>
      </c>
      <c r="I296" s="223"/>
      <c r="J296" s="218"/>
      <c r="K296" s="218"/>
      <c r="L296" s="224"/>
      <c r="M296" s="225"/>
      <c r="N296" s="226"/>
      <c r="O296" s="226"/>
      <c r="P296" s="226"/>
      <c r="Q296" s="226"/>
      <c r="R296" s="226"/>
      <c r="S296" s="226"/>
      <c r="T296" s="227"/>
      <c r="AT296" s="228" t="s">
        <v>145</v>
      </c>
      <c r="AU296" s="228" t="s">
        <v>151</v>
      </c>
      <c r="AV296" s="13" t="s">
        <v>89</v>
      </c>
      <c r="AW296" s="13" t="s">
        <v>34</v>
      </c>
      <c r="AX296" s="13" t="s">
        <v>79</v>
      </c>
      <c r="AY296" s="228" t="s">
        <v>137</v>
      </c>
    </row>
    <row r="297" spans="1:65" s="14" customFormat="1" ht="11.25">
      <c r="B297" s="229"/>
      <c r="C297" s="230"/>
      <c r="D297" s="219" t="s">
        <v>145</v>
      </c>
      <c r="E297" s="231" t="s">
        <v>1</v>
      </c>
      <c r="F297" s="232" t="s">
        <v>147</v>
      </c>
      <c r="G297" s="230"/>
      <c r="H297" s="233">
        <v>2261.1750000000002</v>
      </c>
      <c r="I297" s="234"/>
      <c r="J297" s="230"/>
      <c r="K297" s="230"/>
      <c r="L297" s="235"/>
      <c r="M297" s="236"/>
      <c r="N297" s="237"/>
      <c r="O297" s="237"/>
      <c r="P297" s="237"/>
      <c r="Q297" s="237"/>
      <c r="R297" s="237"/>
      <c r="S297" s="237"/>
      <c r="T297" s="238"/>
      <c r="AT297" s="239" t="s">
        <v>145</v>
      </c>
      <c r="AU297" s="239" t="s">
        <v>151</v>
      </c>
      <c r="AV297" s="14" t="s">
        <v>144</v>
      </c>
      <c r="AW297" s="14" t="s">
        <v>34</v>
      </c>
      <c r="AX297" s="14" t="s">
        <v>87</v>
      </c>
      <c r="AY297" s="239" t="s">
        <v>137</v>
      </c>
    </row>
    <row r="298" spans="1:65" s="2" customFormat="1" ht="24" customHeight="1">
      <c r="A298" s="35"/>
      <c r="B298" s="36"/>
      <c r="C298" s="204" t="s">
        <v>216</v>
      </c>
      <c r="D298" s="204" t="s">
        <v>139</v>
      </c>
      <c r="E298" s="205" t="s">
        <v>886</v>
      </c>
      <c r="F298" s="206" t="s">
        <v>887</v>
      </c>
      <c r="G298" s="207" t="s">
        <v>188</v>
      </c>
      <c r="H298" s="208">
        <v>3752.1750000000002</v>
      </c>
      <c r="I298" s="209"/>
      <c r="J298" s="210">
        <f>ROUND(I298*H298,2)</f>
        <v>0</v>
      </c>
      <c r="K298" s="206" t="s">
        <v>143</v>
      </c>
      <c r="L298" s="40"/>
      <c r="M298" s="211" t="s">
        <v>1</v>
      </c>
      <c r="N298" s="212" t="s">
        <v>44</v>
      </c>
      <c r="O298" s="72"/>
      <c r="P298" s="213">
        <f>O298*H298</f>
        <v>0</v>
      </c>
      <c r="Q298" s="213">
        <v>0</v>
      </c>
      <c r="R298" s="213">
        <f>Q298*H298</f>
        <v>0</v>
      </c>
      <c r="S298" s="213">
        <v>0</v>
      </c>
      <c r="T298" s="214">
        <f>S298*H298</f>
        <v>0</v>
      </c>
      <c r="U298" s="35"/>
      <c r="V298" s="35"/>
      <c r="W298" s="35"/>
      <c r="X298" s="35"/>
      <c r="Y298" s="35"/>
      <c r="Z298" s="35"/>
      <c r="AA298" s="35"/>
      <c r="AB298" s="35"/>
      <c r="AC298" s="35"/>
      <c r="AD298" s="35"/>
      <c r="AE298" s="35"/>
      <c r="AR298" s="215" t="s">
        <v>144</v>
      </c>
      <c r="AT298" s="215" t="s">
        <v>139</v>
      </c>
      <c r="AU298" s="215" t="s">
        <v>151</v>
      </c>
      <c r="AY298" s="18" t="s">
        <v>137</v>
      </c>
      <c r="BE298" s="216">
        <f>IF(N298="základní",J298,0)</f>
        <v>0</v>
      </c>
      <c r="BF298" s="216">
        <f>IF(N298="snížená",J298,0)</f>
        <v>0</v>
      </c>
      <c r="BG298" s="216">
        <f>IF(N298="zákl. přenesená",J298,0)</f>
        <v>0</v>
      </c>
      <c r="BH298" s="216">
        <f>IF(N298="sníž. přenesená",J298,0)</f>
        <v>0</v>
      </c>
      <c r="BI298" s="216">
        <f>IF(N298="nulová",J298,0)</f>
        <v>0</v>
      </c>
      <c r="BJ298" s="18" t="s">
        <v>87</v>
      </c>
      <c r="BK298" s="216">
        <f>ROUND(I298*H298,2)</f>
        <v>0</v>
      </c>
      <c r="BL298" s="18" t="s">
        <v>144</v>
      </c>
      <c r="BM298" s="215" t="s">
        <v>888</v>
      </c>
    </row>
    <row r="299" spans="1:65" s="15" customFormat="1" ht="11.25">
      <c r="B299" s="240"/>
      <c r="C299" s="241"/>
      <c r="D299" s="219" t="s">
        <v>145</v>
      </c>
      <c r="E299" s="242" t="s">
        <v>1</v>
      </c>
      <c r="F299" s="243" t="s">
        <v>883</v>
      </c>
      <c r="G299" s="241"/>
      <c r="H299" s="242" t="s">
        <v>1</v>
      </c>
      <c r="I299" s="244"/>
      <c r="J299" s="241"/>
      <c r="K299" s="241"/>
      <c r="L299" s="245"/>
      <c r="M299" s="246"/>
      <c r="N299" s="247"/>
      <c r="O299" s="247"/>
      <c r="P299" s="247"/>
      <c r="Q299" s="247"/>
      <c r="R299" s="247"/>
      <c r="S299" s="247"/>
      <c r="T299" s="248"/>
      <c r="AT299" s="249" t="s">
        <v>145</v>
      </c>
      <c r="AU299" s="249" t="s">
        <v>151</v>
      </c>
      <c r="AV299" s="15" t="s">
        <v>87</v>
      </c>
      <c r="AW299" s="15" t="s">
        <v>34</v>
      </c>
      <c r="AX299" s="15" t="s">
        <v>79</v>
      </c>
      <c r="AY299" s="249" t="s">
        <v>137</v>
      </c>
    </row>
    <row r="300" spans="1:65" s="13" customFormat="1" ht="11.25">
      <c r="B300" s="217"/>
      <c r="C300" s="218"/>
      <c r="D300" s="219" t="s">
        <v>145</v>
      </c>
      <c r="E300" s="220" t="s">
        <v>1</v>
      </c>
      <c r="F300" s="221" t="s">
        <v>889</v>
      </c>
      <c r="G300" s="218"/>
      <c r="H300" s="222">
        <v>3641.9250000000002</v>
      </c>
      <c r="I300" s="223"/>
      <c r="J300" s="218"/>
      <c r="K300" s="218"/>
      <c r="L300" s="224"/>
      <c r="M300" s="225"/>
      <c r="N300" s="226"/>
      <c r="O300" s="226"/>
      <c r="P300" s="226"/>
      <c r="Q300" s="226"/>
      <c r="R300" s="226"/>
      <c r="S300" s="226"/>
      <c r="T300" s="227"/>
      <c r="AT300" s="228" t="s">
        <v>145</v>
      </c>
      <c r="AU300" s="228" t="s">
        <v>151</v>
      </c>
      <c r="AV300" s="13" t="s">
        <v>89</v>
      </c>
      <c r="AW300" s="13" t="s">
        <v>34</v>
      </c>
      <c r="AX300" s="13" t="s">
        <v>79</v>
      </c>
      <c r="AY300" s="228" t="s">
        <v>137</v>
      </c>
    </row>
    <row r="301" spans="1:65" s="13" customFormat="1" ht="11.25">
      <c r="B301" s="217"/>
      <c r="C301" s="218"/>
      <c r="D301" s="219" t="s">
        <v>145</v>
      </c>
      <c r="E301" s="220" t="s">
        <v>1</v>
      </c>
      <c r="F301" s="221" t="s">
        <v>890</v>
      </c>
      <c r="G301" s="218"/>
      <c r="H301" s="222">
        <v>110.25</v>
      </c>
      <c r="I301" s="223"/>
      <c r="J301" s="218"/>
      <c r="K301" s="218"/>
      <c r="L301" s="224"/>
      <c r="M301" s="225"/>
      <c r="N301" s="226"/>
      <c r="O301" s="226"/>
      <c r="P301" s="226"/>
      <c r="Q301" s="226"/>
      <c r="R301" s="226"/>
      <c r="S301" s="226"/>
      <c r="T301" s="227"/>
      <c r="AT301" s="228" t="s">
        <v>145</v>
      </c>
      <c r="AU301" s="228" t="s">
        <v>151</v>
      </c>
      <c r="AV301" s="13" t="s">
        <v>89</v>
      </c>
      <c r="AW301" s="13" t="s">
        <v>34</v>
      </c>
      <c r="AX301" s="13" t="s">
        <v>79</v>
      </c>
      <c r="AY301" s="228" t="s">
        <v>137</v>
      </c>
    </row>
    <row r="302" spans="1:65" s="14" customFormat="1" ht="11.25">
      <c r="B302" s="229"/>
      <c r="C302" s="230"/>
      <c r="D302" s="219" t="s">
        <v>145</v>
      </c>
      <c r="E302" s="231" t="s">
        <v>1</v>
      </c>
      <c r="F302" s="232" t="s">
        <v>147</v>
      </c>
      <c r="G302" s="230"/>
      <c r="H302" s="233">
        <v>3752.1750000000002</v>
      </c>
      <c r="I302" s="234"/>
      <c r="J302" s="230"/>
      <c r="K302" s="230"/>
      <c r="L302" s="235"/>
      <c r="M302" s="236"/>
      <c r="N302" s="237"/>
      <c r="O302" s="237"/>
      <c r="P302" s="237"/>
      <c r="Q302" s="237"/>
      <c r="R302" s="237"/>
      <c r="S302" s="237"/>
      <c r="T302" s="238"/>
      <c r="AT302" s="239" t="s">
        <v>145</v>
      </c>
      <c r="AU302" s="239" t="s">
        <v>151</v>
      </c>
      <c r="AV302" s="14" t="s">
        <v>144</v>
      </c>
      <c r="AW302" s="14" t="s">
        <v>34</v>
      </c>
      <c r="AX302" s="14" t="s">
        <v>87</v>
      </c>
      <c r="AY302" s="239" t="s">
        <v>137</v>
      </c>
    </row>
    <row r="303" spans="1:65" s="2" customFormat="1" ht="24" customHeight="1">
      <c r="A303" s="35"/>
      <c r="B303" s="36"/>
      <c r="C303" s="204" t="s">
        <v>293</v>
      </c>
      <c r="D303" s="204" t="s">
        <v>139</v>
      </c>
      <c r="E303" s="205" t="s">
        <v>891</v>
      </c>
      <c r="F303" s="206" t="s">
        <v>892</v>
      </c>
      <c r="G303" s="207" t="s">
        <v>188</v>
      </c>
      <c r="H303" s="208">
        <v>133.35</v>
      </c>
      <c r="I303" s="209"/>
      <c r="J303" s="210">
        <f>ROUND(I303*H303,2)</f>
        <v>0</v>
      </c>
      <c r="K303" s="206" t="s">
        <v>143</v>
      </c>
      <c r="L303" s="40"/>
      <c r="M303" s="211" t="s">
        <v>1</v>
      </c>
      <c r="N303" s="212" t="s">
        <v>44</v>
      </c>
      <c r="O303" s="72"/>
      <c r="P303" s="213">
        <f>O303*H303</f>
        <v>0</v>
      </c>
      <c r="Q303" s="213">
        <v>0</v>
      </c>
      <c r="R303" s="213">
        <f>Q303*H303</f>
        <v>0</v>
      </c>
      <c r="S303" s="213">
        <v>0</v>
      </c>
      <c r="T303" s="214">
        <f>S303*H303</f>
        <v>0</v>
      </c>
      <c r="U303" s="35"/>
      <c r="V303" s="35"/>
      <c r="W303" s="35"/>
      <c r="X303" s="35"/>
      <c r="Y303" s="35"/>
      <c r="Z303" s="35"/>
      <c r="AA303" s="35"/>
      <c r="AB303" s="35"/>
      <c r="AC303" s="35"/>
      <c r="AD303" s="35"/>
      <c r="AE303" s="35"/>
      <c r="AR303" s="215" t="s">
        <v>144</v>
      </c>
      <c r="AT303" s="215" t="s">
        <v>139</v>
      </c>
      <c r="AU303" s="215" t="s">
        <v>151</v>
      </c>
      <c r="AY303" s="18" t="s">
        <v>137</v>
      </c>
      <c r="BE303" s="216">
        <f>IF(N303="základní",J303,0)</f>
        <v>0</v>
      </c>
      <c r="BF303" s="216">
        <f>IF(N303="snížená",J303,0)</f>
        <v>0</v>
      </c>
      <c r="BG303" s="216">
        <f>IF(N303="zákl. přenesená",J303,0)</f>
        <v>0</v>
      </c>
      <c r="BH303" s="216">
        <f>IF(N303="sníž. přenesená",J303,0)</f>
        <v>0</v>
      </c>
      <c r="BI303" s="216">
        <f>IF(N303="nulová",J303,0)</f>
        <v>0</v>
      </c>
      <c r="BJ303" s="18" t="s">
        <v>87</v>
      </c>
      <c r="BK303" s="216">
        <f>ROUND(I303*H303,2)</f>
        <v>0</v>
      </c>
      <c r="BL303" s="18" t="s">
        <v>144</v>
      </c>
      <c r="BM303" s="215" t="s">
        <v>893</v>
      </c>
    </row>
    <row r="304" spans="1:65" s="15" customFormat="1" ht="11.25">
      <c r="B304" s="240"/>
      <c r="C304" s="241"/>
      <c r="D304" s="219" t="s">
        <v>145</v>
      </c>
      <c r="E304" s="242" t="s">
        <v>1</v>
      </c>
      <c r="F304" s="243" t="s">
        <v>883</v>
      </c>
      <c r="G304" s="241"/>
      <c r="H304" s="242" t="s">
        <v>1</v>
      </c>
      <c r="I304" s="244"/>
      <c r="J304" s="241"/>
      <c r="K304" s="241"/>
      <c r="L304" s="245"/>
      <c r="M304" s="246"/>
      <c r="N304" s="247"/>
      <c r="O304" s="247"/>
      <c r="P304" s="247"/>
      <c r="Q304" s="247"/>
      <c r="R304" s="247"/>
      <c r="S304" s="247"/>
      <c r="T304" s="248"/>
      <c r="AT304" s="249" t="s">
        <v>145</v>
      </c>
      <c r="AU304" s="249" t="s">
        <v>151</v>
      </c>
      <c r="AV304" s="15" t="s">
        <v>87</v>
      </c>
      <c r="AW304" s="15" t="s">
        <v>34</v>
      </c>
      <c r="AX304" s="15" t="s">
        <v>79</v>
      </c>
      <c r="AY304" s="249" t="s">
        <v>137</v>
      </c>
    </row>
    <row r="305" spans="1:65" s="13" customFormat="1" ht="11.25">
      <c r="B305" s="217"/>
      <c r="C305" s="218"/>
      <c r="D305" s="219" t="s">
        <v>145</v>
      </c>
      <c r="E305" s="220" t="s">
        <v>1</v>
      </c>
      <c r="F305" s="221" t="s">
        <v>894</v>
      </c>
      <c r="G305" s="218"/>
      <c r="H305" s="222">
        <v>133.35</v>
      </c>
      <c r="I305" s="223"/>
      <c r="J305" s="218"/>
      <c r="K305" s="218"/>
      <c r="L305" s="224"/>
      <c r="M305" s="225"/>
      <c r="N305" s="226"/>
      <c r="O305" s="226"/>
      <c r="P305" s="226"/>
      <c r="Q305" s="226"/>
      <c r="R305" s="226"/>
      <c r="S305" s="226"/>
      <c r="T305" s="227"/>
      <c r="AT305" s="228" t="s">
        <v>145</v>
      </c>
      <c r="AU305" s="228" t="s">
        <v>151</v>
      </c>
      <c r="AV305" s="13" t="s">
        <v>89</v>
      </c>
      <c r="AW305" s="13" t="s">
        <v>34</v>
      </c>
      <c r="AX305" s="13" t="s">
        <v>87</v>
      </c>
      <c r="AY305" s="228" t="s">
        <v>137</v>
      </c>
    </row>
    <row r="306" spans="1:65" s="2" customFormat="1" ht="24" customHeight="1">
      <c r="A306" s="35"/>
      <c r="B306" s="36"/>
      <c r="C306" s="204" t="s">
        <v>219</v>
      </c>
      <c r="D306" s="204" t="s">
        <v>139</v>
      </c>
      <c r="E306" s="205" t="s">
        <v>895</v>
      </c>
      <c r="F306" s="206" t="s">
        <v>896</v>
      </c>
      <c r="G306" s="207" t="s">
        <v>188</v>
      </c>
      <c r="H306" s="208">
        <v>372.57499999999999</v>
      </c>
      <c r="I306" s="209"/>
      <c r="J306" s="210">
        <f>ROUND(I306*H306,2)</f>
        <v>0</v>
      </c>
      <c r="K306" s="206" t="s">
        <v>143</v>
      </c>
      <c r="L306" s="40"/>
      <c r="M306" s="211" t="s">
        <v>1</v>
      </c>
      <c r="N306" s="212" t="s">
        <v>44</v>
      </c>
      <c r="O306" s="72"/>
      <c r="P306" s="213">
        <f>O306*H306</f>
        <v>0</v>
      </c>
      <c r="Q306" s="213">
        <v>8.8999999999999995E-4</v>
      </c>
      <c r="R306" s="213">
        <f>Q306*H306</f>
        <v>0.33159174999999996</v>
      </c>
      <c r="S306" s="213">
        <v>0</v>
      </c>
      <c r="T306" s="214">
        <f>S306*H306</f>
        <v>0</v>
      </c>
      <c r="U306" s="35"/>
      <c r="V306" s="35"/>
      <c r="W306" s="35"/>
      <c r="X306" s="35"/>
      <c r="Y306" s="35"/>
      <c r="Z306" s="35"/>
      <c r="AA306" s="35"/>
      <c r="AB306" s="35"/>
      <c r="AC306" s="35"/>
      <c r="AD306" s="35"/>
      <c r="AE306" s="35"/>
      <c r="AR306" s="215" t="s">
        <v>144</v>
      </c>
      <c r="AT306" s="215" t="s">
        <v>139</v>
      </c>
      <c r="AU306" s="215" t="s">
        <v>151</v>
      </c>
      <c r="AY306" s="18" t="s">
        <v>137</v>
      </c>
      <c r="BE306" s="216">
        <f>IF(N306="základní",J306,0)</f>
        <v>0</v>
      </c>
      <c r="BF306" s="216">
        <f>IF(N306="snížená",J306,0)</f>
        <v>0</v>
      </c>
      <c r="BG306" s="216">
        <f>IF(N306="zákl. přenesená",J306,0)</f>
        <v>0</v>
      </c>
      <c r="BH306" s="216">
        <f>IF(N306="sníž. přenesená",J306,0)</f>
        <v>0</v>
      </c>
      <c r="BI306" s="216">
        <f>IF(N306="nulová",J306,0)</f>
        <v>0</v>
      </c>
      <c r="BJ306" s="18" t="s">
        <v>87</v>
      </c>
      <c r="BK306" s="216">
        <f>ROUND(I306*H306,2)</f>
        <v>0</v>
      </c>
      <c r="BL306" s="18" t="s">
        <v>144</v>
      </c>
      <c r="BM306" s="215" t="s">
        <v>897</v>
      </c>
    </row>
    <row r="307" spans="1:65" s="13" customFormat="1" ht="11.25">
      <c r="B307" s="217"/>
      <c r="C307" s="218"/>
      <c r="D307" s="219" t="s">
        <v>145</v>
      </c>
      <c r="E307" s="220" t="s">
        <v>1</v>
      </c>
      <c r="F307" s="221" t="s">
        <v>898</v>
      </c>
      <c r="G307" s="218"/>
      <c r="H307" s="222">
        <v>372.57499999999999</v>
      </c>
      <c r="I307" s="223"/>
      <c r="J307" s="218"/>
      <c r="K307" s="218"/>
      <c r="L307" s="224"/>
      <c r="M307" s="225"/>
      <c r="N307" s="226"/>
      <c r="O307" s="226"/>
      <c r="P307" s="226"/>
      <c r="Q307" s="226"/>
      <c r="R307" s="226"/>
      <c r="S307" s="226"/>
      <c r="T307" s="227"/>
      <c r="AT307" s="228" t="s">
        <v>145</v>
      </c>
      <c r="AU307" s="228" t="s">
        <v>151</v>
      </c>
      <c r="AV307" s="13" t="s">
        <v>89</v>
      </c>
      <c r="AW307" s="13" t="s">
        <v>34</v>
      </c>
      <c r="AX307" s="13" t="s">
        <v>87</v>
      </c>
      <c r="AY307" s="228" t="s">
        <v>137</v>
      </c>
    </row>
    <row r="308" spans="1:65" s="12" customFormat="1" ht="20.85" customHeight="1">
      <c r="B308" s="188"/>
      <c r="C308" s="189"/>
      <c r="D308" s="190" t="s">
        <v>78</v>
      </c>
      <c r="E308" s="202" t="s">
        <v>899</v>
      </c>
      <c r="F308" s="202" t="s">
        <v>900</v>
      </c>
      <c r="G308" s="189"/>
      <c r="H308" s="189"/>
      <c r="I308" s="192"/>
      <c r="J308" s="203">
        <f>BK308</f>
        <v>0</v>
      </c>
      <c r="K308" s="189"/>
      <c r="L308" s="194"/>
      <c r="M308" s="195"/>
      <c r="N308" s="196"/>
      <c r="O308" s="196"/>
      <c r="P308" s="197">
        <f>SUM(P309:P331)</f>
        <v>0</v>
      </c>
      <c r="Q308" s="196"/>
      <c r="R308" s="197">
        <f>SUM(R309:R331)</f>
        <v>0</v>
      </c>
      <c r="S308" s="196"/>
      <c r="T308" s="198">
        <f>SUM(T309:T331)</f>
        <v>0</v>
      </c>
      <c r="AR308" s="199" t="s">
        <v>87</v>
      </c>
      <c r="AT308" s="200" t="s">
        <v>78</v>
      </c>
      <c r="AU308" s="200" t="s">
        <v>89</v>
      </c>
      <c r="AY308" s="199" t="s">
        <v>137</v>
      </c>
      <c r="BK308" s="201">
        <f>SUM(BK309:BK331)</f>
        <v>0</v>
      </c>
    </row>
    <row r="309" spans="1:65" s="2" customFormat="1" ht="24" customHeight="1">
      <c r="A309" s="35"/>
      <c r="B309" s="36"/>
      <c r="C309" s="204" t="s">
        <v>300</v>
      </c>
      <c r="D309" s="204" t="s">
        <v>139</v>
      </c>
      <c r="E309" s="205" t="s">
        <v>901</v>
      </c>
      <c r="F309" s="206" t="s">
        <v>902</v>
      </c>
      <c r="G309" s="207" t="s">
        <v>188</v>
      </c>
      <c r="H309" s="208">
        <v>3677.5</v>
      </c>
      <c r="I309" s="209"/>
      <c r="J309" s="210">
        <f>ROUND(I309*H309,2)</f>
        <v>0</v>
      </c>
      <c r="K309" s="206" t="s">
        <v>143</v>
      </c>
      <c r="L309" s="40"/>
      <c r="M309" s="211" t="s">
        <v>1</v>
      </c>
      <c r="N309" s="212" t="s">
        <v>44</v>
      </c>
      <c r="O309" s="72"/>
      <c r="P309" s="213">
        <f>O309*H309</f>
        <v>0</v>
      </c>
      <c r="Q309" s="213">
        <v>0</v>
      </c>
      <c r="R309" s="213">
        <f>Q309*H309</f>
        <v>0</v>
      </c>
      <c r="S309" s="213">
        <v>0</v>
      </c>
      <c r="T309" s="214">
        <f>S309*H309</f>
        <v>0</v>
      </c>
      <c r="U309" s="35"/>
      <c r="V309" s="35"/>
      <c r="W309" s="35"/>
      <c r="X309" s="35"/>
      <c r="Y309" s="35"/>
      <c r="Z309" s="35"/>
      <c r="AA309" s="35"/>
      <c r="AB309" s="35"/>
      <c r="AC309" s="35"/>
      <c r="AD309" s="35"/>
      <c r="AE309" s="35"/>
      <c r="AR309" s="215" t="s">
        <v>144</v>
      </c>
      <c r="AT309" s="215" t="s">
        <v>139</v>
      </c>
      <c r="AU309" s="215" t="s">
        <v>151</v>
      </c>
      <c r="AY309" s="18" t="s">
        <v>137</v>
      </c>
      <c r="BE309" s="216">
        <f>IF(N309="základní",J309,0)</f>
        <v>0</v>
      </c>
      <c r="BF309" s="216">
        <f>IF(N309="snížená",J309,0)</f>
        <v>0</v>
      </c>
      <c r="BG309" s="216">
        <f>IF(N309="zákl. přenesená",J309,0)</f>
        <v>0</v>
      </c>
      <c r="BH309" s="216">
        <f>IF(N309="sníž. přenesená",J309,0)</f>
        <v>0</v>
      </c>
      <c r="BI309" s="216">
        <f>IF(N309="nulová",J309,0)</f>
        <v>0</v>
      </c>
      <c r="BJ309" s="18" t="s">
        <v>87</v>
      </c>
      <c r="BK309" s="216">
        <f>ROUND(I309*H309,2)</f>
        <v>0</v>
      </c>
      <c r="BL309" s="18" t="s">
        <v>144</v>
      </c>
      <c r="BM309" s="215" t="s">
        <v>903</v>
      </c>
    </row>
    <row r="310" spans="1:65" s="13" customFormat="1" ht="11.25">
      <c r="B310" s="217"/>
      <c r="C310" s="218"/>
      <c r="D310" s="219" t="s">
        <v>145</v>
      </c>
      <c r="E310" s="220" t="s">
        <v>1</v>
      </c>
      <c r="F310" s="221" t="s">
        <v>904</v>
      </c>
      <c r="G310" s="218"/>
      <c r="H310" s="222">
        <v>3468.5</v>
      </c>
      <c r="I310" s="223"/>
      <c r="J310" s="218"/>
      <c r="K310" s="218"/>
      <c r="L310" s="224"/>
      <c r="M310" s="225"/>
      <c r="N310" s="226"/>
      <c r="O310" s="226"/>
      <c r="P310" s="226"/>
      <c r="Q310" s="226"/>
      <c r="R310" s="226"/>
      <c r="S310" s="226"/>
      <c r="T310" s="227"/>
      <c r="AT310" s="228" t="s">
        <v>145</v>
      </c>
      <c r="AU310" s="228" t="s">
        <v>151</v>
      </c>
      <c r="AV310" s="13" t="s">
        <v>89</v>
      </c>
      <c r="AW310" s="13" t="s">
        <v>34</v>
      </c>
      <c r="AX310" s="13" t="s">
        <v>79</v>
      </c>
      <c r="AY310" s="228" t="s">
        <v>137</v>
      </c>
    </row>
    <row r="311" spans="1:65" s="13" customFormat="1" ht="11.25">
      <c r="B311" s="217"/>
      <c r="C311" s="218"/>
      <c r="D311" s="219" t="s">
        <v>145</v>
      </c>
      <c r="E311" s="220" t="s">
        <v>1</v>
      </c>
      <c r="F311" s="221" t="s">
        <v>905</v>
      </c>
      <c r="G311" s="218"/>
      <c r="H311" s="222">
        <v>104</v>
      </c>
      <c r="I311" s="223"/>
      <c r="J311" s="218"/>
      <c r="K311" s="218"/>
      <c r="L311" s="224"/>
      <c r="M311" s="225"/>
      <c r="N311" s="226"/>
      <c r="O311" s="226"/>
      <c r="P311" s="226"/>
      <c r="Q311" s="226"/>
      <c r="R311" s="226"/>
      <c r="S311" s="226"/>
      <c r="T311" s="227"/>
      <c r="AT311" s="228" t="s">
        <v>145</v>
      </c>
      <c r="AU311" s="228" t="s">
        <v>151</v>
      </c>
      <c r="AV311" s="13" t="s">
        <v>89</v>
      </c>
      <c r="AW311" s="13" t="s">
        <v>34</v>
      </c>
      <c r="AX311" s="13" t="s">
        <v>79</v>
      </c>
      <c r="AY311" s="228" t="s">
        <v>137</v>
      </c>
    </row>
    <row r="312" spans="1:65" s="13" customFormat="1" ht="11.25">
      <c r="B312" s="217"/>
      <c r="C312" s="218"/>
      <c r="D312" s="219" t="s">
        <v>145</v>
      </c>
      <c r="E312" s="220" t="s">
        <v>1</v>
      </c>
      <c r="F312" s="221" t="s">
        <v>906</v>
      </c>
      <c r="G312" s="218"/>
      <c r="H312" s="222">
        <v>105</v>
      </c>
      <c r="I312" s="223"/>
      <c r="J312" s="218"/>
      <c r="K312" s="218"/>
      <c r="L312" s="224"/>
      <c r="M312" s="225"/>
      <c r="N312" s="226"/>
      <c r="O312" s="226"/>
      <c r="P312" s="226"/>
      <c r="Q312" s="226"/>
      <c r="R312" s="226"/>
      <c r="S312" s="226"/>
      <c r="T312" s="227"/>
      <c r="AT312" s="228" t="s">
        <v>145</v>
      </c>
      <c r="AU312" s="228" t="s">
        <v>151</v>
      </c>
      <c r="AV312" s="13" t="s">
        <v>89</v>
      </c>
      <c r="AW312" s="13" t="s">
        <v>34</v>
      </c>
      <c r="AX312" s="13" t="s">
        <v>79</v>
      </c>
      <c r="AY312" s="228" t="s">
        <v>137</v>
      </c>
    </row>
    <row r="313" spans="1:65" s="14" customFormat="1" ht="11.25">
      <c r="B313" s="229"/>
      <c r="C313" s="230"/>
      <c r="D313" s="219" t="s">
        <v>145</v>
      </c>
      <c r="E313" s="231" t="s">
        <v>1</v>
      </c>
      <c r="F313" s="232" t="s">
        <v>147</v>
      </c>
      <c r="G313" s="230"/>
      <c r="H313" s="233">
        <v>3677.5</v>
      </c>
      <c r="I313" s="234"/>
      <c r="J313" s="230"/>
      <c r="K313" s="230"/>
      <c r="L313" s="235"/>
      <c r="M313" s="236"/>
      <c r="N313" s="237"/>
      <c r="O313" s="237"/>
      <c r="P313" s="237"/>
      <c r="Q313" s="237"/>
      <c r="R313" s="237"/>
      <c r="S313" s="237"/>
      <c r="T313" s="238"/>
      <c r="AT313" s="239" t="s">
        <v>145</v>
      </c>
      <c r="AU313" s="239" t="s">
        <v>151</v>
      </c>
      <c r="AV313" s="14" t="s">
        <v>144</v>
      </c>
      <c r="AW313" s="14" t="s">
        <v>34</v>
      </c>
      <c r="AX313" s="14" t="s">
        <v>87</v>
      </c>
      <c r="AY313" s="239" t="s">
        <v>137</v>
      </c>
    </row>
    <row r="314" spans="1:65" s="2" customFormat="1" ht="24" customHeight="1">
      <c r="A314" s="35"/>
      <c r="B314" s="36"/>
      <c r="C314" s="204" t="s">
        <v>224</v>
      </c>
      <c r="D314" s="204" t="s">
        <v>139</v>
      </c>
      <c r="E314" s="205" t="s">
        <v>907</v>
      </c>
      <c r="F314" s="206" t="s">
        <v>908</v>
      </c>
      <c r="G314" s="207" t="s">
        <v>188</v>
      </c>
      <c r="H314" s="208">
        <v>7355</v>
      </c>
      <c r="I314" s="209"/>
      <c r="J314" s="210">
        <f>ROUND(I314*H314,2)</f>
        <v>0</v>
      </c>
      <c r="K314" s="206" t="s">
        <v>143</v>
      </c>
      <c r="L314" s="40"/>
      <c r="M314" s="211" t="s">
        <v>1</v>
      </c>
      <c r="N314" s="212" t="s">
        <v>44</v>
      </c>
      <c r="O314" s="72"/>
      <c r="P314" s="213">
        <f>O314*H314</f>
        <v>0</v>
      </c>
      <c r="Q314" s="213">
        <v>0</v>
      </c>
      <c r="R314" s="213">
        <f>Q314*H314</f>
        <v>0</v>
      </c>
      <c r="S314" s="213">
        <v>0</v>
      </c>
      <c r="T314" s="214">
        <f>S314*H314</f>
        <v>0</v>
      </c>
      <c r="U314" s="35"/>
      <c r="V314" s="35"/>
      <c r="W314" s="35"/>
      <c r="X314" s="35"/>
      <c r="Y314" s="35"/>
      <c r="Z314" s="35"/>
      <c r="AA314" s="35"/>
      <c r="AB314" s="35"/>
      <c r="AC314" s="35"/>
      <c r="AD314" s="35"/>
      <c r="AE314" s="35"/>
      <c r="AR314" s="215" t="s">
        <v>144</v>
      </c>
      <c r="AT314" s="215" t="s">
        <v>139</v>
      </c>
      <c r="AU314" s="215" t="s">
        <v>151</v>
      </c>
      <c r="AY314" s="18" t="s">
        <v>137</v>
      </c>
      <c r="BE314" s="216">
        <f>IF(N314="základní",J314,0)</f>
        <v>0</v>
      </c>
      <c r="BF314" s="216">
        <f>IF(N314="snížená",J314,0)</f>
        <v>0</v>
      </c>
      <c r="BG314" s="216">
        <f>IF(N314="zákl. přenesená",J314,0)</f>
        <v>0</v>
      </c>
      <c r="BH314" s="216">
        <f>IF(N314="sníž. přenesená",J314,0)</f>
        <v>0</v>
      </c>
      <c r="BI314" s="216">
        <f>IF(N314="nulová",J314,0)</f>
        <v>0</v>
      </c>
      <c r="BJ314" s="18" t="s">
        <v>87</v>
      </c>
      <c r="BK314" s="216">
        <f>ROUND(I314*H314,2)</f>
        <v>0</v>
      </c>
      <c r="BL314" s="18" t="s">
        <v>144</v>
      </c>
      <c r="BM314" s="215" t="s">
        <v>909</v>
      </c>
    </row>
    <row r="315" spans="1:65" s="13" customFormat="1" ht="11.25">
      <c r="B315" s="217"/>
      <c r="C315" s="218"/>
      <c r="D315" s="219" t="s">
        <v>145</v>
      </c>
      <c r="E315" s="220" t="s">
        <v>1</v>
      </c>
      <c r="F315" s="221" t="s">
        <v>910</v>
      </c>
      <c r="G315" s="218"/>
      <c r="H315" s="222">
        <v>6937</v>
      </c>
      <c r="I315" s="223"/>
      <c r="J315" s="218"/>
      <c r="K315" s="218"/>
      <c r="L315" s="224"/>
      <c r="M315" s="225"/>
      <c r="N315" s="226"/>
      <c r="O315" s="226"/>
      <c r="P315" s="226"/>
      <c r="Q315" s="226"/>
      <c r="R315" s="226"/>
      <c r="S315" s="226"/>
      <c r="T315" s="227"/>
      <c r="AT315" s="228" t="s">
        <v>145</v>
      </c>
      <c r="AU315" s="228" t="s">
        <v>151</v>
      </c>
      <c r="AV315" s="13" t="s">
        <v>89</v>
      </c>
      <c r="AW315" s="13" t="s">
        <v>34</v>
      </c>
      <c r="AX315" s="13" t="s">
        <v>79</v>
      </c>
      <c r="AY315" s="228" t="s">
        <v>137</v>
      </c>
    </row>
    <row r="316" spans="1:65" s="13" customFormat="1" ht="11.25">
      <c r="B316" s="217"/>
      <c r="C316" s="218"/>
      <c r="D316" s="219" t="s">
        <v>145</v>
      </c>
      <c r="E316" s="220" t="s">
        <v>1</v>
      </c>
      <c r="F316" s="221" t="s">
        <v>911</v>
      </c>
      <c r="G316" s="218"/>
      <c r="H316" s="222">
        <v>208</v>
      </c>
      <c r="I316" s="223"/>
      <c r="J316" s="218"/>
      <c r="K316" s="218"/>
      <c r="L316" s="224"/>
      <c r="M316" s="225"/>
      <c r="N316" s="226"/>
      <c r="O316" s="226"/>
      <c r="P316" s="226"/>
      <c r="Q316" s="226"/>
      <c r="R316" s="226"/>
      <c r="S316" s="226"/>
      <c r="T316" s="227"/>
      <c r="AT316" s="228" t="s">
        <v>145</v>
      </c>
      <c r="AU316" s="228" t="s">
        <v>151</v>
      </c>
      <c r="AV316" s="13" t="s">
        <v>89</v>
      </c>
      <c r="AW316" s="13" t="s">
        <v>34</v>
      </c>
      <c r="AX316" s="13" t="s">
        <v>79</v>
      </c>
      <c r="AY316" s="228" t="s">
        <v>137</v>
      </c>
    </row>
    <row r="317" spans="1:65" s="13" customFormat="1" ht="11.25">
      <c r="B317" s="217"/>
      <c r="C317" s="218"/>
      <c r="D317" s="219" t="s">
        <v>145</v>
      </c>
      <c r="E317" s="220" t="s">
        <v>1</v>
      </c>
      <c r="F317" s="221" t="s">
        <v>912</v>
      </c>
      <c r="G317" s="218"/>
      <c r="H317" s="222">
        <v>210</v>
      </c>
      <c r="I317" s="223"/>
      <c r="J317" s="218"/>
      <c r="K317" s="218"/>
      <c r="L317" s="224"/>
      <c r="M317" s="225"/>
      <c r="N317" s="226"/>
      <c r="O317" s="226"/>
      <c r="P317" s="226"/>
      <c r="Q317" s="226"/>
      <c r="R317" s="226"/>
      <c r="S317" s="226"/>
      <c r="T317" s="227"/>
      <c r="AT317" s="228" t="s">
        <v>145</v>
      </c>
      <c r="AU317" s="228" t="s">
        <v>151</v>
      </c>
      <c r="AV317" s="13" t="s">
        <v>89</v>
      </c>
      <c r="AW317" s="13" t="s">
        <v>34</v>
      </c>
      <c r="AX317" s="13" t="s">
        <v>79</v>
      </c>
      <c r="AY317" s="228" t="s">
        <v>137</v>
      </c>
    </row>
    <row r="318" spans="1:65" s="14" customFormat="1" ht="11.25">
      <c r="B318" s="229"/>
      <c r="C318" s="230"/>
      <c r="D318" s="219" t="s">
        <v>145</v>
      </c>
      <c r="E318" s="231" t="s">
        <v>1</v>
      </c>
      <c r="F318" s="232" t="s">
        <v>147</v>
      </c>
      <c r="G318" s="230"/>
      <c r="H318" s="233">
        <v>7355</v>
      </c>
      <c r="I318" s="234"/>
      <c r="J318" s="230"/>
      <c r="K318" s="230"/>
      <c r="L318" s="235"/>
      <c r="M318" s="236"/>
      <c r="N318" s="237"/>
      <c r="O318" s="237"/>
      <c r="P318" s="237"/>
      <c r="Q318" s="237"/>
      <c r="R318" s="237"/>
      <c r="S318" s="237"/>
      <c r="T318" s="238"/>
      <c r="AT318" s="239" t="s">
        <v>145</v>
      </c>
      <c r="AU318" s="239" t="s">
        <v>151</v>
      </c>
      <c r="AV318" s="14" t="s">
        <v>144</v>
      </c>
      <c r="AW318" s="14" t="s">
        <v>34</v>
      </c>
      <c r="AX318" s="14" t="s">
        <v>87</v>
      </c>
      <c r="AY318" s="239" t="s">
        <v>137</v>
      </c>
    </row>
    <row r="319" spans="1:65" s="2" customFormat="1" ht="24" customHeight="1">
      <c r="A319" s="35"/>
      <c r="B319" s="36"/>
      <c r="C319" s="204" t="s">
        <v>307</v>
      </c>
      <c r="D319" s="204" t="s">
        <v>139</v>
      </c>
      <c r="E319" s="205" t="s">
        <v>913</v>
      </c>
      <c r="F319" s="206" t="s">
        <v>914</v>
      </c>
      <c r="G319" s="207" t="s">
        <v>188</v>
      </c>
      <c r="H319" s="208">
        <v>3677.5</v>
      </c>
      <c r="I319" s="209"/>
      <c r="J319" s="210">
        <f>ROUND(I319*H319,2)</f>
        <v>0</v>
      </c>
      <c r="K319" s="206" t="s">
        <v>143</v>
      </c>
      <c r="L319" s="40"/>
      <c r="M319" s="211" t="s">
        <v>1</v>
      </c>
      <c r="N319" s="212" t="s">
        <v>44</v>
      </c>
      <c r="O319" s="72"/>
      <c r="P319" s="213">
        <f>O319*H319</f>
        <v>0</v>
      </c>
      <c r="Q319" s="213">
        <v>0</v>
      </c>
      <c r="R319" s="213">
        <f>Q319*H319</f>
        <v>0</v>
      </c>
      <c r="S319" s="213">
        <v>0</v>
      </c>
      <c r="T319" s="214">
        <f>S319*H319</f>
        <v>0</v>
      </c>
      <c r="U319" s="35"/>
      <c r="V319" s="35"/>
      <c r="W319" s="35"/>
      <c r="X319" s="35"/>
      <c r="Y319" s="35"/>
      <c r="Z319" s="35"/>
      <c r="AA319" s="35"/>
      <c r="AB319" s="35"/>
      <c r="AC319" s="35"/>
      <c r="AD319" s="35"/>
      <c r="AE319" s="35"/>
      <c r="AR319" s="215" t="s">
        <v>144</v>
      </c>
      <c r="AT319" s="215" t="s">
        <v>139</v>
      </c>
      <c r="AU319" s="215" t="s">
        <v>151</v>
      </c>
      <c r="AY319" s="18" t="s">
        <v>137</v>
      </c>
      <c r="BE319" s="216">
        <f>IF(N319="základní",J319,0)</f>
        <v>0</v>
      </c>
      <c r="BF319" s="216">
        <f>IF(N319="snížená",J319,0)</f>
        <v>0</v>
      </c>
      <c r="BG319" s="216">
        <f>IF(N319="zákl. přenesená",J319,0)</f>
        <v>0</v>
      </c>
      <c r="BH319" s="216">
        <f>IF(N319="sníž. přenesená",J319,0)</f>
        <v>0</v>
      </c>
      <c r="BI319" s="216">
        <f>IF(N319="nulová",J319,0)</f>
        <v>0</v>
      </c>
      <c r="BJ319" s="18" t="s">
        <v>87</v>
      </c>
      <c r="BK319" s="216">
        <f>ROUND(I319*H319,2)</f>
        <v>0</v>
      </c>
      <c r="BL319" s="18" t="s">
        <v>144</v>
      </c>
      <c r="BM319" s="215" t="s">
        <v>915</v>
      </c>
    </row>
    <row r="320" spans="1:65" s="13" customFormat="1" ht="11.25">
      <c r="B320" s="217"/>
      <c r="C320" s="218"/>
      <c r="D320" s="219" t="s">
        <v>145</v>
      </c>
      <c r="E320" s="220" t="s">
        <v>1</v>
      </c>
      <c r="F320" s="221" t="s">
        <v>916</v>
      </c>
      <c r="G320" s="218"/>
      <c r="H320" s="222">
        <v>3468.5</v>
      </c>
      <c r="I320" s="223"/>
      <c r="J320" s="218"/>
      <c r="K320" s="218"/>
      <c r="L320" s="224"/>
      <c r="M320" s="225"/>
      <c r="N320" s="226"/>
      <c r="O320" s="226"/>
      <c r="P320" s="226"/>
      <c r="Q320" s="226"/>
      <c r="R320" s="226"/>
      <c r="S320" s="226"/>
      <c r="T320" s="227"/>
      <c r="AT320" s="228" t="s">
        <v>145</v>
      </c>
      <c r="AU320" s="228" t="s">
        <v>151</v>
      </c>
      <c r="AV320" s="13" t="s">
        <v>89</v>
      </c>
      <c r="AW320" s="13" t="s">
        <v>34</v>
      </c>
      <c r="AX320" s="13" t="s">
        <v>79</v>
      </c>
      <c r="AY320" s="228" t="s">
        <v>137</v>
      </c>
    </row>
    <row r="321" spans="1:65" s="13" customFormat="1" ht="11.25">
      <c r="B321" s="217"/>
      <c r="C321" s="218"/>
      <c r="D321" s="219" t="s">
        <v>145</v>
      </c>
      <c r="E321" s="220" t="s">
        <v>1</v>
      </c>
      <c r="F321" s="221" t="s">
        <v>917</v>
      </c>
      <c r="G321" s="218"/>
      <c r="H321" s="222">
        <v>104</v>
      </c>
      <c r="I321" s="223"/>
      <c r="J321" s="218"/>
      <c r="K321" s="218"/>
      <c r="L321" s="224"/>
      <c r="M321" s="225"/>
      <c r="N321" s="226"/>
      <c r="O321" s="226"/>
      <c r="P321" s="226"/>
      <c r="Q321" s="226"/>
      <c r="R321" s="226"/>
      <c r="S321" s="226"/>
      <c r="T321" s="227"/>
      <c r="AT321" s="228" t="s">
        <v>145</v>
      </c>
      <c r="AU321" s="228" t="s">
        <v>151</v>
      </c>
      <c r="AV321" s="13" t="s">
        <v>89</v>
      </c>
      <c r="AW321" s="13" t="s">
        <v>34</v>
      </c>
      <c r="AX321" s="13" t="s">
        <v>79</v>
      </c>
      <c r="AY321" s="228" t="s">
        <v>137</v>
      </c>
    </row>
    <row r="322" spans="1:65" s="13" customFormat="1" ht="11.25">
      <c r="B322" s="217"/>
      <c r="C322" s="218"/>
      <c r="D322" s="219" t="s">
        <v>145</v>
      </c>
      <c r="E322" s="220" t="s">
        <v>1</v>
      </c>
      <c r="F322" s="221" t="s">
        <v>918</v>
      </c>
      <c r="G322" s="218"/>
      <c r="H322" s="222">
        <v>105</v>
      </c>
      <c r="I322" s="223"/>
      <c r="J322" s="218"/>
      <c r="K322" s="218"/>
      <c r="L322" s="224"/>
      <c r="M322" s="225"/>
      <c r="N322" s="226"/>
      <c r="O322" s="226"/>
      <c r="P322" s="226"/>
      <c r="Q322" s="226"/>
      <c r="R322" s="226"/>
      <c r="S322" s="226"/>
      <c r="T322" s="227"/>
      <c r="AT322" s="228" t="s">
        <v>145</v>
      </c>
      <c r="AU322" s="228" t="s">
        <v>151</v>
      </c>
      <c r="AV322" s="13" t="s">
        <v>89</v>
      </c>
      <c r="AW322" s="13" t="s">
        <v>34</v>
      </c>
      <c r="AX322" s="13" t="s">
        <v>79</v>
      </c>
      <c r="AY322" s="228" t="s">
        <v>137</v>
      </c>
    </row>
    <row r="323" spans="1:65" s="14" customFormat="1" ht="11.25">
      <c r="B323" s="229"/>
      <c r="C323" s="230"/>
      <c r="D323" s="219" t="s">
        <v>145</v>
      </c>
      <c r="E323" s="231" t="s">
        <v>1</v>
      </c>
      <c r="F323" s="232" t="s">
        <v>147</v>
      </c>
      <c r="G323" s="230"/>
      <c r="H323" s="233">
        <v>3677.5</v>
      </c>
      <c r="I323" s="234"/>
      <c r="J323" s="230"/>
      <c r="K323" s="230"/>
      <c r="L323" s="235"/>
      <c r="M323" s="236"/>
      <c r="N323" s="237"/>
      <c r="O323" s="237"/>
      <c r="P323" s="237"/>
      <c r="Q323" s="237"/>
      <c r="R323" s="237"/>
      <c r="S323" s="237"/>
      <c r="T323" s="238"/>
      <c r="AT323" s="239" t="s">
        <v>145</v>
      </c>
      <c r="AU323" s="239" t="s">
        <v>151</v>
      </c>
      <c r="AV323" s="14" t="s">
        <v>144</v>
      </c>
      <c r="AW323" s="14" t="s">
        <v>34</v>
      </c>
      <c r="AX323" s="14" t="s">
        <v>87</v>
      </c>
      <c r="AY323" s="239" t="s">
        <v>137</v>
      </c>
    </row>
    <row r="324" spans="1:65" s="2" customFormat="1" ht="24" customHeight="1">
      <c r="A324" s="35"/>
      <c r="B324" s="36"/>
      <c r="C324" s="204" t="s">
        <v>229</v>
      </c>
      <c r="D324" s="204" t="s">
        <v>139</v>
      </c>
      <c r="E324" s="205" t="s">
        <v>919</v>
      </c>
      <c r="F324" s="206" t="s">
        <v>920</v>
      </c>
      <c r="G324" s="207" t="s">
        <v>188</v>
      </c>
      <c r="H324" s="208">
        <v>3573.5</v>
      </c>
      <c r="I324" s="209"/>
      <c r="J324" s="210">
        <f>ROUND(I324*H324,2)</f>
        <v>0</v>
      </c>
      <c r="K324" s="206" t="s">
        <v>143</v>
      </c>
      <c r="L324" s="40"/>
      <c r="M324" s="211" t="s">
        <v>1</v>
      </c>
      <c r="N324" s="212" t="s">
        <v>44</v>
      </c>
      <c r="O324" s="72"/>
      <c r="P324" s="213">
        <f>O324*H324</f>
        <v>0</v>
      </c>
      <c r="Q324" s="213">
        <v>0</v>
      </c>
      <c r="R324" s="213">
        <f>Q324*H324</f>
        <v>0</v>
      </c>
      <c r="S324" s="213">
        <v>0</v>
      </c>
      <c r="T324" s="214">
        <f>S324*H324</f>
        <v>0</v>
      </c>
      <c r="U324" s="35"/>
      <c r="V324" s="35"/>
      <c r="W324" s="35"/>
      <c r="X324" s="35"/>
      <c r="Y324" s="35"/>
      <c r="Z324" s="35"/>
      <c r="AA324" s="35"/>
      <c r="AB324" s="35"/>
      <c r="AC324" s="35"/>
      <c r="AD324" s="35"/>
      <c r="AE324" s="35"/>
      <c r="AR324" s="215" t="s">
        <v>144</v>
      </c>
      <c r="AT324" s="215" t="s">
        <v>139</v>
      </c>
      <c r="AU324" s="215" t="s">
        <v>151</v>
      </c>
      <c r="AY324" s="18" t="s">
        <v>137</v>
      </c>
      <c r="BE324" s="216">
        <f>IF(N324="základní",J324,0)</f>
        <v>0</v>
      </c>
      <c r="BF324" s="216">
        <f>IF(N324="snížená",J324,0)</f>
        <v>0</v>
      </c>
      <c r="BG324" s="216">
        <f>IF(N324="zákl. přenesená",J324,0)</f>
        <v>0</v>
      </c>
      <c r="BH324" s="216">
        <f>IF(N324="sníž. přenesená",J324,0)</f>
        <v>0</v>
      </c>
      <c r="BI324" s="216">
        <f>IF(N324="nulová",J324,0)</f>
        <v>0</v>
      </c>
      <c r="BJ324" s="18" t="s">
        <v>87</v>
      </c>
      <c r="BK324" s="216">
        <f>ROUND(I324*H324,2)</f>
        <v>0</v>
      </c>
      <c r="BL324" s="18" t="s">
        <v>144</v>
      </c>
      <c r="BM324" s="215" t="s">
        <v>921</v>
      </c>
    </row>
    <row r="325" spans="1:65" s="13" customFormat="1" ht="11.25">
      <c r="B325" s="217"/>
      <c r="C325" s="218"/>
      <c r="D325" s="219" t="s">
        <v>145</v>
      </c>
      <c r="E325" s="220" t="s">
        <v>1</v>
      </c>
      <c r="F325" s="221" t="s">
        <v>916</v>
      </c>
      <c r="G325" s="218"/>
      <c r="H325" s="222">
        <v>3468.5</v>
      </c>
      <c r="I325" s="223"/>
      <c r="J325" s="218"/>
      <c r="K325" s="218"/>
      <c r="L325" s="224"/>
      <c r="M325" s="225"/>
      <c r="N325" s="226"/>
      <c r="O325" s="226"/>
      <c r="P325" s="226"/>
      <c r="Q325" s="226"/>
      <c r="R325" s="226"/>
      <c r="S325" s="226"/>
      <c r="T325" s="227"/>
      <c r="AT325" s="228" t="s">
        <v>145</v>
      </c>
      <c r="AU325" s="228" t="s">
        <v>151</v>
      </c>
      <c r="AV325" s="13" t="s">
        <v>89</v>
      </c>
      <c r="AW325" s="13" t="s">
        <v>34</v>
      </c>
      <c r="AX325" s="13" t="s">
        <v>79</v>
      </c>
      <c r="AY325" s="228" t="s">
        <v>137</v>
      </c>
    </row>
    <row r="326" spans="1:65" s="13" customFormat="1" ht="11.25">
      <c r="B326" s="217"/>
      <c r="C326" s="218"/>
      <c r="D326" s="219" t="s">
        <v>145</v>
      </c>
      <c r="E326" s="220" t="s">
        <v>1</v>
      </c>
      <c r="F326" s="221" t="s">
        <v>918</v>
      </c>
      <c r="G326" s="218"/>
      <c r="H326" s="222">
        <v>105</v>
      </c>
      <c r="I326" s="223"/>
      <c r="J326" s="218"/>
      <c r="K326" s="218"/>
      <c r="L326" s="224"/>
      <c r="M326" s="225"/>
      <c r="N326" s="226"/>
      <c r="O326" s="226"/>
      <c r="P326" s="226"/>
      <c r="Q326" s="226"/>
      <c r="R326" s="226"/>
      <c r="S326" s="226"/>
      <c r="T326" s="227"/>
      <c r="AT326" s="228" t="s">
        <v>145</v>
      </c>
      <c r="AU326" s="228" t="s">
        <v>151</v>
      </c>
      <c r="AV326" s="13" t="s">
        <v>89</v>
      </c>
      <c r="AW326" s="13" t="s">
        <v>34</v>
      </c>
      <c r="AX326" s="13" t="s">
        <v>79</v>
      </c>
      <c r="AY326" s="228" t="s">
        <v>137</v>
      </c>
    </row>
    <row r="327" spans="1:65" s="14" customFormat="1" ht="11.25">
      <c r="B327" s="229"/>
      <c r="C327" s="230"/>
      <c r="D327" s="219" t="s">
        <v>145</v>
      </c>
      <c r="E327" s="231" t="s">
        <v>1</v>
      </c>
      <c r="F327" s="232" t="s">
        <v>147</v>
      </c>
      <c r="G327" s="230"/>
      <c r="H327" s="233">
        <v>3573.5</v>
      </c>
      <c r="I327" s="234"/>
      <c r="J327" s="230"/>
      <c r="K327" s="230"/>
      <c r="L327" s="235"/>
      <c r="M327" s="236"/>
      <c r="N327" s="237"/>
      <c r="O327" s="237"/>
      <c r="P327" s="237"/>
      <c r="Q327" s="237"/>
      <c r="R327" s="237"/>
      <c r="S327" s="237"/>
      <c r="T327" s="238"/>
      <c r="AT327" s="239" t="s">
        <v>145</v>
      </c>
      <c r="AU327" s="239" t="s">
        <v>151</v>
      </c>
      <c r="AV327" s="14" t="s">
        <v>144</v>
      </c>
      <c r="AW327" s="14" t="s">
        <v>34</v>
      </c>
      <c r="AX327" s="14" t="s">
        <v>87</v>
      </c>
      <c r="AY327" s="239" t="s">
        <v>137</v>
      </c>
    </row>
    <row r="328" spans="1:65" s="2" customFormat="1" ht="24" customHeight="1">
      <c r="A328" s="35"/>
      <c r="B328" s="36"/>
      <c r="C328" s="204" t="s">
        <v>314</v>
      </c>
      <c r="D328" s="204" t="s">
        <v>139</v>
      </c>
      <c r="E328" s="205" t="s">
        <v>922</v>
      </c>
      <c r="F328" s="206" t="s">
        <v>923</v>
      </c>
      <c r="G328" s="207" t="s">
        <v>188</v>
      </c>
      <c r="H328" s="208">
        <v>3573.5</v>
      </c>
      <c r="I328" s="209"/>
      <c r="J328" s="210">
        <f>ROUND(I328*H328,2)</f>
        <v>0</v>
      </c>
      <c r="K328" s="206" t="s">
        <v>143</v>
      </c>
      <c r="L328" s="40"/>
      <c r="M328" s="211" t="s">
        <v>1</v>
      </c>
      <c r="N328" s="212" t="s">
        <v>44</v>
      </c>
      <c r="O328" s="72"/>
      <c r="P328" s="213">
        <f>O328*H328</f>
        <v>0</v>
      </c>
      <c r="Q328" s="213">
        <v>0</v>
      </c>
      <c r="R328" s="213">
        <f>Q328*H328</f>
        <v>0</v>
      </c>
      <c r="S328" s="213">
        <v>0</v>
      </c>
      <c r="T328" s="214">
        <f>S328*H328</f>
        <v>0</v>
      </c>
      <c r="U328" s="35"/>
      <c r="V328" s="35"/>
      <c r="W328" s="35"/>
      <c r="X328" s="35"/>
      <c r="Y328" s="35"/>
      <c r="Z328" s="35"/>
      <c r="AA328" s="35"/>
      <c r="AB328" s="35"/>
      <c r="AC328" s="35"/>
      <c r="AD328" s="35"/>
      <c r="AE328" s="35"/>
      <c r="AR328" s="215" t="s">
        <v>144</v>
      </c>
      <c r="AT328" s="215" t="s">
        <v>139</v>
      </c>
      <c r="AU328" s="215" t="s">
        <v>151</v>
      </c>
      <c r="AY328" s="18" t="s">
        <v>137</v>
      </c>
      <c r="BE328" s="216">
        <f>IF(N328="základní",J328,0)</f>
        <v>0</v>
      </c>
      <c r="BF328" s="216">
        <f>IF(N328="snížená",J328,0)</f>
        <v>0</v>
      </c>
      <c r="BG328" s="216">
        <f>IF(N328="zákl. přenesená",J328,0)</f>
        <v>0</v>
      </c>
      <c r="BH328" s="216">
        <f>IF(N328="sníž. přenesená",J328,0)</f>
        <v>0</v>
      </c>
      <c r="BI328" s="216">
        <f>IF(N328="nulová",J328,0)</f>
        <v>0</v>
      </c>
      <c r="BJ328" s="18" t="s">
        <v>87</v>
      </c>
      <c r="BK328" s="216">
        <f>ROUND(I328*H328,2)</f>
        <v>0</v>
      </c>
      <c r="BL328" s="18" t="s">
        <v>144</v>
      </c>
      <c r="BM328" s="215" t="s">
        <v>924</v>
      </c>
    </row>
    <row r="329" spans="1:65" s="13" customFormat="1" ht="11.25">
      <c r="B329" s="217"/>
      <c r="C329" s="218"/>
      <c r="D329" s="219" t="s">
        <v>145</v>
      </c>
      <c r="E329" s="220" t="s">
        <v>1</v>
      </c>
      <c r="F329" s="221" t="s">
        <v>916</v>
      </c>
      <c r="G329" s="218"/>
      <c r="H329" s="222">
        <v>3468.5</v>
      </c>
      <c r="I329" s="223"/>
      <c r="J329" s="218"/>
      <c r="K329" s="218"/>
      <c r="L329" s="224"/>
      <c r="M329" s="225"/>
      <c r="N329" s="226"/>
      <c r="O329" s="226"/>
      <c r="P329" s="226"/>
      <c r="Q329" s="226"/>
      <c r="R329" s="226"/>
      <c r="S329" s="226"/>
      <c r="T329" s="227"/>
      <c r="AT329" s="228" t="s">
        <v>145</v>
      </c>
      <c r="AU329" s="228" t="s">
        <v>151</v>
      </c>
      <c r="AV329" s="13" t="s">
        <v>89</v>
      </c>
      <c r="AW329" s="13" t="s">
        <v>34</v>
      </c>
      <c r="AX329" s="13" t="s">
        <v>79</v>
      </c>
      <c r="AY329" s="228" t="s">
        <v>137</v>
      </c>
    </row>
    <row r="330" spans="1:65" s="13" customFormat="1" ht="11.25">
      <c r="B330" s="217"/>
      <c r="C330" s="218"/>
      <c r="D330" s="219" t="s">
        <v>145</v>
      </c>
      <c r="E330" s="220" t="s">
        <v>1</v>
      </c>
      <c r="F330" s="221" t="s">
        <v>918</v>
      </c>
      <c r="G330" s="218"/>
      <c r="H330" s="222">
        <v>105</v>
      </c>
      <c r="I330" s="223"/>
      <c r="J330" s="218"/>
      <c r="K330" s="218"/>
      <c r="L330" s="224"/>
      <c r="M330" s="225"/>
      <c r="N330" s="226"/>
      <c r="O330" s="226"/>
      <c r="P330" s="226"/>
      <c r="Q330" s="226"/>
      <c r="R330" s="226"/>
      <c r="S330" s="226"/>
      <c r="T330" s="227"/>
      <c r="AT330" s="228" t="s">
        <v>145</v>
      </c>
      <c r="AU330" s="228" t="s">
        <v>151</v>
      </c>
      <c r="AV330" s="13" t="s">
        <v>89</v>
      </c>
      <c r="AW330" s="13" t="s">
        <v>34</v>
      </c>
      <c r="AX330" s="13" t="s">
        <v>79</v>
      </c>
      <c r="AY330" s="228" t="s">
        <v>137</v>
      </c>
    </row>
    <row r="331" spans="1:65" s="14" customFormat="1" ht="11.25">
      <c r="B331" s="229"/>
      <c r="C331" s="230"/>
      <c r="D331" s="219" t="s">
        <v>145</v>
      </c>
      <c r="E331" s="231" t="s">
        <v>1</v>
      </c>
      <c r="F331" s="232" t="s">
        <v>147</v>
      </c>
      <c r="G331" s="230"/>
      <c r="H331" s="233">
        <v>3573.5</v>
      </c>
      <c r="I331" s="234"/>
      <c r="J331" s="230"/>
      <c r="K331" s="230"/>
      <c r="L331" s="235"/>
      <c r="M331" s="236"/>
      <c r="N331" s="237"/>
      <c r="O331" s="237"/>
      <c r="P331" s="237"/>
      <c r="Q331" s="237"/>
      <c r="R331" s="237"/>
      <c r="S331" s="237"/>
      <c r="T331" s="238"/>
      <c r="AT331" s="239" t="s">
        <v>145</v>
      </c>
      <c r="AU331" s="239" t="s">
        <v>151</v>
      </c>
      <c r="AV331" s="14" t="s">
        <v>144</v>
      </c>
      <c r="AW331" s="14" t="s">
        <v>34</v>
      </c>
      <c r="AX331" s="14" t="s">
        <v>87</v>
      </c>
      <c r="AY331" s="239" t="s">
        <v>137</v>
      </c>
    </row>
    <row r="332" spans="1:65" s="12" customFormat="1" ht="20.85" customHeight="1">
      <c r="B332" s="188"/>
      <c r="C332" s="189"/>
      <c r="D332" s="190" t="s">
        <v>78</v>
      </c>
      <c r="E332" s="202" t="s">
        <v>925</v>
      </c>
      <c r="F332" s="202" t="s">
        <v>926</v>
      </c>
      <c r="G332" s="189"/>
      <c r="H332" s="189"/>
      <c r="I332" s="192"/>
      <c r="J332" s="203">
        <f>BK332</f>
        <v>0</v>
      </c>
      <c r="K332" s="189"/>
      <c r="L332" s="194"/>
      <c r="M332" s="195"/>
      <c r="N332" s="196"/>
      <c r="O332" s="196"/>
      <c r="P332" s="197">
        <f>SUM(P333:P349)</f>
        <v>0</v>
      </c>
      <c r="Q332" s="196"/>
      <c r="R332" s="197">
        <f>SUM(R333:R349)</f>
        <v>154.72681</v>
      </c>
      <c r="S332" s="196"/>
      <c r="T332" s="198">
        <f>SUM(T333:T349)</f>
        <v>0</v>
      </c>
      <c r="AR332" s="199" t="s">
        <v>87</v>
      </c>
      <c r="AT332" s="200" t="s">
        <v>78</v>
      </c>
      <c r="AU332" s="200" t="s">
        <v>89</v>
      </c>
      <c r="AY332" s="199" t="s">
        <v>137</v>
      </c>
      <c r="BK332" s="201">
        <f>SUM(BK333:BK349)</f>
        <v>0</v>
      </c>
    </row>
    <row r="333" spans="1:65" s="2" customFormat="1" ht="24" customHeight="1">
      <c r="A333" s="35"/>
      <c r="B333" s="36"/>
      <c r="C333" s="204" t="s">
        <v>233</v>
      </c>
      <c r="D333" s="204" t="s">
        <v>139</v>
      </c>
      <c r="E333" s="205" t="s">
        <v>927</v>
      </c>
      <c r="F333" s="206" t="s">
        <v>928</v>
      </c>
      <c r="G333" s="207" t="s">
        <v>188</v>
      </c>
      <c r="H333" s="208">
        <v>546.5</v>
      </c>
      <c r="I333" s="209"/>
      <c r="J333" s="210">
        <f>ROUND(I333*H333,2)</f>
        <v>0</v>
      </c>
      <c r="K333" s="206" t="s">
        <v>143</v>
      </c>
      <c r="L333" s="40"/>
      <c r="M333" s="211" t="s">
        <v>1</v>
      </c>
      <c r="N333" s="212" t="s">
        <v>44</v>
      </c>
      <c r="O333" s="72"/>
      <c r="P333" s="213">
        <f>O333*H333</f>
        <v>0</v>
      </c>
      <c r="Q333" s="213">
        <v>0.10362</v>
      </c>
      <c r="R333" s="213">
        <f>Q333*H333</f>
        <v>56.628330000000005</v>
      </c>
      <c r="S333" s="213">
        <v>0</v>
      </c>
      <c r="T333" s="214">
        <f>S333*H333</f>
        <v>0</v>
      </c>
      <c r="U333" s="35"/>
      <c r="V333" s="35"/>
      <c r="W333" s="35"/>
      <c r="X333" s="35"/>
      <c r="Y333" s="35"/>
      <c r="Z333" s="35"/>
      <c r="AA333" s="35"/>
      <c r="AB333" s="35"/>
      <c r="AC333" s="35"/>
      <c r="AD333" s="35"/>
      <c r="AE333" s="35"/>
      <c r="AR333" s="215" t="s">
        <v>144</v>
      </c>
      <c r="AT333" s="215" t="s">
        <v>139</v>
      </c>
      <c r="AU333" s="215" t="s">
        <v>151</v>
      </c>
      <c r="AY333" s="18" t="s">
        <v>137</v>
      </c>
      <c r="BE333" s="216">
        <f>IF(N333="základní",J333,0)</f>
        <v>0</v>
      </c>
      <c r="BF333" s="216">
        <f>IF(N333="snížená",J333,0)</f>
        <v>0</v>
      </c>
      <c r="BG333" s="216">
        <f>IF(N333="zákl. přenesená",J333,0)</f>
        <v>0</v>
      </c>
      <c r="BH333" s="216">
        <f>IF(N333="sníž. přenesená",J333,0)</f>
        <v>0</v>
      </c>
      <c r="BI333" s="216">
        <f>IF(N333="nulová",J333,0)</f>
        <v>0</v>
      </c>
      <c r="BJ333" s="18" t="s">
        <v>87</v>
      </c>
      <c r="BK333" s="216">
        <f>ROUND(I333*H333,2)</f>
        <v>0</v>
      </c>
      <c r="BL333" s="18" t="s">
        <v>144</v>
      </c>
      <c r="BM333" s="215" t="s">
        <v>929</v>
      </c>
    </row>
    <row r="334" spans="1:65" s="13" customFormat="1" ht="11.25">
      <c r="B334" s="217"/>
      <c r="C334" s="218"/>
      <c r="D334" s="219" t="s">
        <v>145</v>
      </c>
      <c r="E334" s="220" t="s">
        <v>1</v>
      </c>
      <c r="F334" s="221" t="s">
        <v>930</v>
      </c>
      <c r="G334" s="218"/>
      <c r="H334" s="222">
        <v>135.5</v>
      </c>
      <c r="I334" s="223"/>
      <c r="J334" s="218"/>
      <c r="K334" s="218"/>
      <c r="L334" s="224"/>
      <c r="M334" s="225"/>
      <c r="N334" s="226"/>
      <c r="O334" s="226"/>
      <c r="P334" s="226"/>
      <c r="Q334" s="226"/>
      <c r="R334" s="226"/>
      <c r="S334" s="226"/>
      <c r="T334" s="227"/>
      <c r="AT334" s="228" t="s">
        <v>145</v>
      </c>
      <c r="AU334" s="228" t="s">
        <v>151</v>
      </c>
      <c r="AV334" s="13" t="s">
        <v>89</v>
      </c>
      <c r="AW334" s="13" t="s">
        <v>34</v>
      </c>
      <c r="AX334" s="13" t="s">
        <v>79</v>
      </c>
      <c r="AY334" s="228" t="s">
        <v>137</v>
      </c>
    </row>
    <row r="335" spans="1:65" s="13" customFormat="1" ht="11.25">
      <c r="B335" s="217"/>
      <c r="C335" s="218"/>
      <c r="D335" s="219" t="s">
        <v>145</v>
      </c>
      <c r="E335" s="220" t="s">
        <v>1</v>
      </c>
      <c r="F335" s="221" t="s">
        <v>931</v>
      </c>
      <c r="G335" s="218"/>
      <c r="H335" s="222">
        <v>411</v>
      </c>
      <c r="I335" s="223"/>
      <c r="J335" s="218"/>
      <c r="K335" s="218"/>
      <c r="L335" s="224"/>
      <c r="M335" s="225"/>
      <c r="N335" s="226"/>
      <c r="O335" s="226"/>
      <c r="P335" s="226"/>
      <c r="Q335" s="226"/>
      <c r="R335" s="226"/>
      <c r="S335" s="226"/>
      <c r="T335" s="227"/>
      <c r="AT335" s="228" t="s">
        <v>145</v>
      </c>
      <c r="AU335" s="228" t="s">
        <v>151</v>
      </c>
      <c r="AV335" s="13" t="s">
        <v>89</v>
      </c>
      <c r="AW335" s="13" t="s">
        <v>34</v>
      </c>
      <c r="AX335" s="13" t="s">
        <v>79</v>
      </c>
      <c r="AY335" s="228" t="s">
        <v>137</v>
      </c>
    </row>
    <row r="336" spans="1:65" s="14" customFormat="1" ht="11.25">
      <c r="B336" s="229"/>
      <c r="C336" s="230"/>
      <c r="D336" s="219" t="s">
        <v>145</v>
      </c>
      <c r="E336" s="231" t="s">
        <v>1</v>
      </c>
      <c r="F336" s="232" t="s">
        <v>147</v>
      </c>
      <c r="G336" s="230"/>
      <c r="H336" s="233">
        <v>546.5</v>
      </c>
      <c r="I336" s="234"/>
      <c r="J336" s="230"/>
      <c r="K336" s="230"/>
      <c r="L336" s="235"/>
      <c r="M336" s="236"/>
      <c r="N336" s="237"/>
      <c r="O336" s="237"/>
      <c r="P336" s="237"/>
      <c r="Q336" s="237"/>
      <c r="R336" s="237"/>
      <c r="S336" s="237"/>
      <c r="T336" s="238"/>
      <c r="AT336" s="239" t="s">
        <v>145</v>
      </c>
      <c r="AU336" s="239" t="s">
        <v>151</v>
      </c>
      <c r="AV336" s="14" t="s">
        <v>144</v>
      </c>
      <c r="AW336" s="14" t="s">
        <v>34</v>
      </c>
      <c r="AX336" s="14" t="s">
        <v>87</v>
      </c>
      <c r="AY336" s="239" t="s">
        <v>137</v>
      </c>
    </row>
    <row r="337" spans="1:65" s="2" customFormat="1" ht="16.5" customHeight="1">
      <c r="A337" s="35"/>
      <c r="B337" s="36"/>
      <c r="C337" s="250" t="s">
        <v>321</v>
      </c>
      <c r="D337" s="250" t="s">
        <v>230</v>
      </c>
      <c r="E337" s="251" t="s">
        <v>932</v>
      </c>
      <c r="F337" s="252" t="s">
        <v>933</v>
      </c>
      <c r="G337" s="253" t="s">
        <v>188</v>
      </c>
      <c r="H337" s="254">
        <v>548.23</v>
      </c>
      <c r="I337" s="255"/>
      <c r="J337" s="256">
        <f>ROUND(I337*H337,2)</f>
        <v>0</v>
      </c>
      <c r="K337" s="252" t="s">
        <v>143</v>
      </c>
      <c r="L337" s="257"/>
      <c r="M337" s="258" t="s">
        <v>1</v>
      </c>
      <c r="N337" s="259" t="s">
        <v>44</v>
      </c>
      <c r="O337" s="72"/>
      <c r="P337" s="213">
        <f>O337*H337</f>
        <v>0</v>
      </c>
      <c r="Q337" s="213">
        <v>0.17599999999999999</v>
      </c>
      <c r="R337" s="213">
        <f>Q337*H337</f>
        <v>96.488479999999996</v>
      </c>
      <c r="S337" s="213">
        <v>0</v>
      </c>
      <c r="T337" s="214">
        <f>S337*H337</f>
        <v>0</v>
      </c>
      <c r="U337" s="35"/>
      <c r="V337" s="35"/>
      <c r="W337" s="35"/>
      <c r="X337" s="35"/>
      <c r="Y337" s="35"/>
      <c r="Z337" s="35"/>
      <c r="AA337" s="35"/>
      <c r="AB337" s="35"/>
      <c r="AC337" s="35"/>
      <c r="AD337" s="35"/>
      <c r="AE337" s="35"/>
      <c r="AR337" s="215" t="s">
        <v>158</v>
      </c>
      <c r="AT337" s="215" t="s">
        <v>230</v>
      </c>
      <c r="AU337" s="215" t="s">
        <v>151</v>
      </c>
      <c r="AY337" s="18" t="s">
        <v>137</v>
      </c>
      <c r="BE337" s="216">
        <f>IF(N337="základní",J337,0)</f>
        <v>0</v>
      </c>
      <c r="BF337" s="216">
        <f>IF(N337="snížená",J337,0)</f>
        <v>0</v>
      </c>
      <c r="BG337" s="216">
        <f>IF(N337="zákl. přenesená",J337,0)</f>
        <v>0</v>
      </c>
      <c r="BH337" s="216">
        <f>IF(N337="sníž. přenesená",J337,0)</f>
        <v>0</v>
      </c>
      <c r="BI337" s="216">
        <f>IF(N337="nulová",J337,0)</f>
        <v>0</v>
      </c>
      <c r="BJ337" s="18" t="s">
        <v>87</v>
      </c>
      <c r="BK337" s="216">
        <f>ROUND(I337*H337,2)</f>
        <v>0</v>
      </c>
      <c r="BL337" s="18" t="s">
        <v>144</v>
      </c>
      <c r="BM337" s="215" t="s">
        <v>934</v>
      </c>
    </row>
    <row r="338" spans="1:65" s="13" customFormat="1" ht="11.25">
      <c r="B338" s="217"/>
      <c r="C338" s="218"/>
      <c r="D338" s="219" t="s">
        <v>145</v>
      </c>
      <c r="E338" s="220" t="s">
        <v>1</v>
      </c>
      <c r="F338" s="221" t="s">
        <v>930</v>
      </c>
      <c r="G338" s="218"/>
      <c r="H338" s="222">
        <v>135.5</v>
      </c>
      <c r="I338" s="223"/>
      <c r="J338" s="218"/>
      <c r="K338" s="218"/>
      <c r="L338" s="224"/>
      <c r="M338" s="225"/>
      <c r="N338" s="226"/>
      <c r="O338" s="226"/>
      <c r="P338" s="226"/>
      <c r="Q338" s="226"/>
      <c r="R338" s="226"/>
      <c r="S338" s="226"/>
      <c r="T338" s="227"/>
      <c r="AT338" s="228" t="s">
        <v>145</v>
      </c>
      <c r="AU338" s="228" t="s">
        <v>151</v>
      </c>
      <c r="AV338" s="13" t="s">
        <v>89</v>
      </c>
      <c r="AW338" s="13" t="s">
        <v>34</v>
      </c>
      <c r="AX338" s="13" t="s">
        <v>79</v>
      </c>
      <c r="AY338" s="228" t="s">
        <v>137</v>
      </c>
    </row>
    <row r="339" spans="1:65" s="13" customFormat="1" ht="11.25">
      <c r="B339" s="217"/>
      <c r="C339" s="218"/>
      <c r="D339" s="219" t="s">
        <v>145</v>
      </c>
      <c r="E339" s="220" t="s">
        <v>1</v>
      </c>
      <c r="F339" s="221" t="s">
        <v>931</v>
      </c>
      <c r="G339" s="218"/>
      <c r="H339" s="222">
        <v>411</v>
      </c>
      <c r="I339" s="223"/>
      <c r="J339" s="218"/>
      <c r="K339" s="218"/>
      <c r="L339" s="224"/>
      <c r="M339" s="225"/>
      <c r="N339" s="226"/>
      <c r="O339" s="226"/>
      <c r="P339" s="226"/>
      <c r="Q339" s="226"/>
      <c r="R339" s="226"/>
      <c r="S339" s="226"/>
      <c r="T339" s="227"/>
      <c r="AT339" s="228" t="s">
        <v>145</v>
      </c>
      <c r="AU339" s="228" t="s">
        <v>151</v>
      </c>
      <c r="AV339" s="13" t="s">
        <v>89</v>
      </c>
      <c r="AW339" s="13" t="s">
        <v>34</v>
      </c>
      <c r="AX339" s="13" t="s">
        <v>79</v>
      </c>
      <c r="AY339" s="228" t="s">
        <v>137</v>
      </c>
    </row>
    <row r="340" spans="1:65" s="13" customFormat="1" ht="11.25">
      <c r="B340" s="217"/>
      <c r="C340" s="218"/>
      <c r="D340" s="219" t="s">
        <v>145</v>
      </c>
      <c r="E340" s="220" t="s">
        <v>1</v>
      </c>
      <c r="F340" s="221" t="s">
        <v>935</v>
      </c>
      <c r="G340" s="218"/>
      <c r="H340" s="222">
        <v>-9.02</v>
      </c>
      <c r="I340" s="223"/>
      <c r="J340" s="218"/>
      <c r="K340" s="218"/>
      <c r="L340" s="224"/>
      <c r="M340" s="225"/>
      <c r="N340" s="226"/>
      <c r="O340" s="226"/>
      <c r="P340" s="226"/>
      <c r="Q340" s="226"/>
      <c r="R340" s="226"/>
      <c r="S340" s="226"/>
      <c r="T340" s="227"/>
      <c r="AT340" s="228" t="s">
        <v>145</v>
      </c>
      <c r="AU340" s="228" t="s">
        <v>151</v>
      </c>
      <c r="AV340" s="13" t="s">
        <v>89</v>
      </c>
      <c r="AW340" s="13" t="s">
        <v>34</v>
      </c>
      <c r="AX340" s="13" t="s">
        <v>79</v>
      </c>
      <c r="AY340" s="228" t="s">
        <v>137</v>
      </c>
    </row>
    <row r="341" spans="1:65" s="16" customFormat="1" ht="11.25">
      <c r="B341" s="265"/>
      <c r="C341" s="266"/>
      <c r="D341" s="219" t="s">
        <v>145</v>
      </c>
      <c r="E341" s="267" t="s">
        <v>1</v>
      </c>
      <c r="F341" s="268" t="s">
        <v>936</v>
      </c>
      <c r="G341" s="266"/>
      <c r="H341" s="269">
        <v>537.48</v>
      </c>
      <c r="I341" s="270"/>
      <c r="J341" s="266"/>
      <c r="K341" s="266"/>
      <c r="L341" s="271"/>
      <c r="M341" s="272"/>
      <c r="N341" s="273"/>
      <c r="O341" s="273"/>
      <c r="P341" s="273"/>
      <c r="Q341" s="273"/>
      <c r="R341" s="273"/>
      <c r="S341" s="273"/>
      <c r="T341" s="274"/>
      <c r="AT341" s="275" t="s">
        <v>145</v>
      </c>
      <c r="AU341" s="275" t="s">
        <v>151</v>
      </c>
      <c r="AV341" s="16" t="s">
        <v>151</v>
      </c>
      <c r="AW341" s="16" t="s">
        <v>34</v>
      </c>
      <c r="AX341" s="16" t="s">
        <v>79</v>
      </c>
      <c r="AY341" s="275" t="s">
        <v>137</v>
      </c>
    </row>
    <row r="342" spans="1:65" s="13" customFormat="1" ht="11.25">
      <c r="B342" s="217"/>
      <c r="C342" s="218"/>
      <c r="D342" s="219" t="s">
        <v>145</v>
      </c>
      <c r="E342" s="220" t="s">
        <v>1</v>
      </c>
      <c r="F342" s="221" t="s">
        <v>937</v>
      </c>
      <c r="G342" s="218"/>
      <c r="H342" s="222">
        <v>10.75</v>
      </c>
      <c r="I342" s="223"/>
      <c r="J342" s="218"/>
      <c r="K342" s="218"/>
      <c r="L342" s="224"/>
      <c r="M342" s="225"/>
      <c r="N342" s="226"/>
      <c r="O342" s="226"/>
      <c r="P342" s="226"/>
      <c r="Q342" s="226"/>
      <c r="R342" s="226"/>
      <c r="S342" s="226"/>
      <c r="T342" s="227"/>
      <c r="AT342" s="228" t="s">
        <v>145</v>
      </c>
      <c r="AU342" s="228" t="s">
        <v>151</v>
      </c>
      <c r="AV342" s="13" t="s">
        <v>89</v>
      </c>
      <c r="AW342" s="13" t="s">
        <v>34</v>
      </c>
      <c r="AX342" s="13" t="s">
        <v>79</v>
      </c>
      <c r="AY342" s="228" t="s">
        <v>137</v>
      </c>
    </row>
    <row r="343" spans="1:65" s="14" customFormat="1" ht="11.25">
      <c r="B343" s="229"/>
      <c r="C343" s="230"/>
      <c r="D343" s="219" t="s">
        <v>145</v>
      </c>
      <c r="E343" s="231" t="s">
        <v>1</v>
      </c>
      <c r="F343" s="232" t="s">
        <v>147</v>
      </c>
      <c r="G343" s="230"/>
      <c r="H343" s="233">
        <v>548.23</v>
      </c>
      <c r="I343" s="234"/>
      <c r="J343" s="230"/>
      <c r="K343" s="230"/>
      <c r="L343" s="235"/>
      <c r="M343" s="236"/>
      <c r="N343" s="237"/>
      <c r="O343" s="237"/>
      <c r="P343" s="237"/>
      <c r="Q343" s="237"/>
      <c r="R343" s="237"/>
      <c r="S343" s="237"/>
      <c r="T343" s="238"/>
      <c r="AT343" s="239" t="s">
        <v>145</v>
      </c>
      <c r="AU343" s="239" t="s">
        <v>151</v>
      </c>
      <c r="AV343" s="14" t="s">
        <v>144</v>
      </c>
      <c r="AW343" s="14" t="s">
        <v>34</v>
      </c>
      <c r="AX343" s="14" t="s">
        <v>87</v>
      </c>
      <c r="AY343" s="239" t="s">
        <v>137</v>
      </c>
    </row>
    <row r="344" spans="1:65" s="2" customFormat="1" ht="24" customHeight="1">
      <c r="A344" s="35"/>
      <c r="B344" s="36"/>
      <c r="C344" s="204" t="s">
        <v>238</v>
      </c>
      <c r="D344" s="204" t="s">
        <v>139</v>
      </c>
      <c r="E344" s="205" t="s">
        <v>938</v>
      </c>
      <c r="F344" s="206" t="s">
        <v>939</v>
      </c>
      <c r="G344" s="207" t="s">
        <v>188</v>
      </c>
      <c r="H344" s="208">
        <v>9.02</v>
      </c>
      <c r="I344" s="209"/>
      <c r="J344" s="210">
        <f>ROUND(I344*H344,2)</f>
        <v>0</v>
      </c>
      <c r="K344" s="206" t="s">
        <v>143</v>
      </c>
      <c r="L344" s="40"/>
      <c r="M344" s="211" t="s">
        <v>1</v>
      </c>
      <c r="N344" s="212" t="s">
        <v>44</v>
      </c>
      <c r="O344" s="72"/>
      <c r="P344" s="213">
        <f>O344*H344</f>
        <v>0</v>
      </c>
      <c r="Q344" s="213">
        <v>0</v>
      </c>
      <c r="R344" s="213">
        <f>Q344*H344</f>
        <v>0</v>
      </c>
      <c r="S344" s="213">
        <v>0</v>
      </c>
      <c r="T344" s="214">
        <f>S344*H344</f>
        <v>0</v>
      </c>
      <c r="U344" s="35"/>
      <c r="V344" s="35"/>
      <c r="W344" s="35"/>
      <c r="X344" s="35"/>
      <c r="Y344" s="35"/>
      <c r="Z344" s="35"/>
      <c r="AA344" s="35"/>
      <c r="AB344" s="35"/>
      <c r="AC344" s="35"/>
      <c r="AD344" s="35"/>
      <c r="AE344" s="35"/>
      <c r="AR344" s="215" t="s">
        <v>144</v>
      </c>
      <c r="AT344" s="215" t="s">
        <v>139</v>
      </c>
      <c r="AU344" s="215" t="s">
        <v>151</v>
      </c>
      <c r="AY344" s="18" t="s">
        <v>137</v>
      </c>
      <c r="BE344" s="216">
        <f>IF(N344="základní",J344,0)</f>
        <v>0</v>
      </c>
      <c r="BF344" s="216">
        <f>IF(N344="snížená",J344,0)</f>
        <v>0</v>
      </c>
      <c r="BG344" s="216">
        <f>IF(N344="zákl. přenesená",J344,0)</f>
        <v>0</v>
      </c>
      <c r="BH344" s="216">
        <f>IF(N344="sníž. přenesená",J344,0)</f>
        <v>0</v>
      </c>
      <c r="BI344" s="216">
        <f>IF(N344="nulová",J344,0)</f>
        <v>0</v>
      </c>
      <c r="BJ344" s="18" t="s">
        <v>87</v>
      </c>
      <c r="BK344" s="216">
        <f>ROUND(I344*H344,2)</f>
        <v>0</v>
      </c>
      <c r="BL344" s="18" t="s">
        <v>144</v>
      </c>
      <c r="BM344" s="215" t="s">
        <v>940</v>
      </c>
    </row>
    <row r="345" spans="1:65" s="13" customFormat="1" ht="22.5">
      <c r="B345" s="217"/>
      <c r="C345" s="218"/>
      <c r="D345" s="219" t="s">
        <v>145</v>
      </c>
      <c r="E345" s="220" t="s">
        <v>1</v>
      </c>
      <c r="F345" s="221" t="s">
        <v>941</v>
      </c>
      <c r="G345" s="218"/>
      <c r="H345" s="222">
        <v>9.02</v>
      </c>
      <c r="I345" s="223"/>
      <c r="J345" s="218"/>
      <c r="K345" s="218"/>
      <c r="L345" s="224"/>
      <c r="M345" s="225"/>
      <c r="N345" s="226"/>
      <c r="O345" s="226"/>
      <c r="P345" s="226"/>
      <c r="Q345" s="226"/>
      <c r="R345" s="226"/>
      <c r="S345" s="226"/>
      <c r="T345" s="227"/>
      <c r="AT345" s="228" t="s">
        <v>145</v>
      </c>
      <c r="AU345" s="228" t="s">
        <v>151</v>
      </c>
      <c r="AV345" s="13" t="s">
        <v>89</v>
      </c>
      <c r="AW345" s="13" t="s">
        <v>34</v>
      </c>
      <c r="AX345" s="13" t="s">
        <v>87</v>
      </c>
      <c r="AY345" s="228" t="s">
        <v>137</v>
      </c>
    </row>
    <row r="346" spans="1:65" s="2" customFormat="1" ht="24" customHeight="1">
      <c r="A346" s="35"/>
      <c r="B346" s="36"/>
      <c r="C346" s="250" t="s">
        <v>328</v>
      </c>
      <c r="D346" s="250" t="s">
        <v>230</v>
      </c>
      <c r="E346" s="251" t="s">
        <v>942</v>
      </c>
      <c r="F346" s="252" t="s">
        <v>943</v>
      </c>
      <c r="G346" s="253" t="s">
        <v>188</v>
      </c>
      <c r="H346" s="254">
        <v>9.1999999999999993</v>
      </c>
      <c r="I346" s="255"/>
      <c r="J346" s="256">
        <f>ROUND(I346*H346,2)</f>
        <v>0</v>
      </c>
      <c r="K346" s="252" t="s">
        <v>143</v>
      </c>
      <c r="L346" s="257"/>
      <c r="M346" s="258" t="s">
        <v>1</v>
      </c>
      <c r="N346" s="259" t="s">
        <v>44</v>
      </c>
      <c r="O346" s="72"/>
      <c r="P346" s="213">
        <f>O346*H346</f>
        <v>0</v>
      </c>
      <c r="Q346" s="213">
        <v>0.17499999999999999</v>
      </c>
      <c r="R346" s="213">
        <f>Q346*H346</f>
        <v>1.6099999999999999</v>
      </c>
      <c r="S346" s="213">
        <v>0</v>
      </c>
      <c r="T346" s="214">
        <f>S346*H346</f>
        <v>0</v>
      </c>
      <c r="U346" s="35"/>
      <c r="V346" s="35"/>
      <c r="W346" s="35"/>
      <c r="X346" s="35"/>
      <c r="Y346" s="35"/>
      <c r="Z346" s="35"/>
      <c r="AA346" s="35"/>
      <c r="AB346" s="35"/>
      <c r="AC346" s="35"/>
      <c r="AD346" s="35"/>
      <c r="AE346" s="35"/>
      <c r="AR346" s="215" t="s">
        <v>158</v>
      </c>
      <c r="AT346" s="215" t="s">
        <v>230</v>
      </c>
      <c r="AU346" s="215" t="s">
        <v>151</v>
      </c>
      <c r="AY346" s="18" t="s">
        <v>137</v>
      </c>
      <c r="BE346" s="216">
        <f>IF(N346="základní",J346,0)</f>
        <v>0</v>
      </c>
      <c r="BF346" s="216">
        <f>IF(N346="snížená",J346,0)</f>
        <v>0</v>
      </c>
      <c r="BG346" s="216">
        <f>IF(N346="zákl. přenesená",J346,0)</f>
        <v>0</v>
      </c>
      <c r="BH346" s="216">
        <f>IF(N346="sníž. přenesená",J346,0)</f>
        <v>0</v>
      </c>
      <c r="BI346" s="216">
        <f>IF(N346="nulová",J346,0)</f>
        <v>0</v>
      </c>
      <c r="BJ346" s="18" t="s">
        <v>87</v>
      </c>
      <c r="BK346" s="216">
        <f>ROUND(I346*H346,2)</f>
        <v>0</v>
      </c>
      <c r="BL346" s="18" t="s">
        <v>144</v>
      </c>
      <c r="BM346" s="215" t="s">
        <v>944</v>
      </c>
    </row>
    <row r="347" spans="1:65" s="13" customFormat="1" ht="22.5">
      <c r="B347" s="217"/>
      <c r="C347" s="218"/>
      <c r="D347" s="219" t="s">
        <v>145</v>
      </c>
      <c r="E347" s="220" t="s">
        <v>1</v>
      </c>
      <c r="F347" s="221" t="s">
        <v>941</v>
      </c>
      <c r="G347" s="218"/>
      <c r="H347" s="222">
        <v>9.02</v>
      </c>
      <c r="I347" s="223"/>
      <c r="J347" s="218"/>
      <c r="K347" s="218"/>
      <c r="L347" s="224"/>
      <c r="M347" s="225"/>
      <c r="N347" s="226"/>
      <c r="O347" s="226"/>
      <c r="P347" s="226"/>
      <c r="Q347" s="226"/>
      <c r="R347" s="226"/>
      <c r="S347" s="226"/>
      <c r="T347" s="227"/>
      <c r="AT347" s="228" t="s">
        <v>145</v>
      </c>
      <c r="AU347" s="228" t="s">
        <v>151</v>
      </c>
      <c r="AV347" s="13" t="s">
        <v>89</v>
      </c>
      <c r="AW347" s="13" t="s">
        <v>34</v>
      </c>
      <c r="AX347" s="13" t="s">
        <v>79</v>
      </c>
      <c r="AY347" s="228" t="s">
        <v>137</v>
      </c>
    </row>
    <row r="348" spans="1:65" s="13" customFormat="1" ht="11.25">
      <c r="B348" s="217"/>
      <c r="C348" s="218"/>
      <c r="D348" s="219" t="s">
        <v>145</v>
      </c>
      <c r="E348" s="220" t="s">
        <v>1</v>
      </c>
      <c r="F348" s="221" t="s">
        <v>945</v>
      </c>
      <c r="G348" s="218"/>
      <c r="H348" s="222">
        <v>0.18</v>
      </c>
      <c r="I348" s="223"/>
      <c r="J348" s="218"/>
      <c r="K348" s="218"/>
      <c r="L348" s="224"/>
      <c r="M348" s="225"/>
      <c r="N348" s="226"/>
      <c r="O348" s="226"/>
      <c r="P348" s="226"/>
      <c r="Q348" s="226"/>
      <c r="R348" s="226"/>
      <c r="S348" s="226"/>
      <c r="T348" s="227"/>
      <c r="AT348" s="228" t="s">
        <v>145</v>
      </c>
      <c r="AU348" s="228" t="s">
        <v>151</v>
      </c>
      <c r="AV348" s="13" t="s">
        <v>89</v>
      </c>
      <c r="AW348" s="13" t="s">
        <v>34</v>
      </c>
      <c r="AX348" s="13" t="s">
        <v>79</v>
      </c>
      <c r="AY348" s="228" t="s">
        <v>137</v>
      </c>
    </row>
    <row r="349" spans="1:65" s="14" customFormat="1" ht="11.25">
      <c r="B349" s="229"/>
      <c r="C349" s="230"/>
      <c r="D349" s="219" t="s">
        <v>145</v>
      </c>
      <c r="E349" s="231" t="s">
        <v>1</v>
      </c>
      <c r="F349" s="232" t="s">
        <v>147</v>
      </c>
      <c r="G349" s="230"/>
      <c r="H349" s="233">
        <v>9.1999999999999993</v>
      </c>
      <c r="I349" s="234"/>
      <c r="J349" s="230"/>
      <c r="K349" s="230"/>
      <c r="L349" s="235"/>
      <c r="M349" s="236"/>
      <c r="N349" s="237"/>
      <c r="O349" s="237"/>
      <c r="P349" s="237"/>
      <c r="Q349" s="237"/>
      <c r="R349" s="237"/>
      <c r="S349" s="237"/>
      <c r="T349" s="238"/>
      <c r="AT349" s="239" t="s">
        <v>145</v>
      </c>
      <c r="AU349" s="239" t="s">
        <v>151</v>
      </c>
      <c r="AV349" s="14" t="s">
        <v>144</v>
      </c>
      <c r="AW349" s="14" t="s">
        <v>34</v>
      </c>
      <c r="AX349" s="14" t="s">
        <v>87</v>
      </c>
      <c r="AY349" s="239" t="s">
        <v>137</v>
      </c>
    </row>
    <row r="350" spans="1:65" s="12" customFormat="1" ht="20.85" customHeight="1">
      <c r="B350" s="188"/>
      <c r="C350" s="189"/>
      <c r="D350" s="190" t="s">
        <v>78</v>
      </c>
      <c r="E350" s="202" t="s">
        <v>946</v>
      </c>
      <c r="F350" s="202" t="s">
        <v>947</v>
      </c>
      <c r="G350" s="189"/>
      <c r="H350" s="189"/>
      <c r="I350" s="192"/>
      <c r="J350" s="203">
        <f>BK350</f>
        <v>0</v>
      </c>
      <c r="K350" s="189"/>
      <c r="L350" s="194"/>
      <c r="M350" s="195"/>
      <c r="N350" s="196"/>
      <c r="O350" s="196"/>
      <c r="P350" s="197">
        <f>SUM(P351:P386)</f>
        <v>0</v>
      </c>
      <c r="Q350" s="196"/>
      <c r="R350" s="197">
        <f>SUM(R351:R386)</f>
        <v>349.84985000000006</v>
      </c>
      <c r="S350" s="196"/>
      <c r="T350" s="198">
        <f>SUM(T351:T386)</f>
        <v>0</v>
      </c>
      <c r="AR350" s="199" t="s">
        <v>87</v>
      </c>
      <c r="AT350" s="200" t="s">
        <v>78</v>
      </c>
      <c r="AU350" s="200" t="s">
        <v>89</v>
      </c>
      <c r="AY350" s="199" t="s">
        <v>137</v>
      </c>
      <c r="BK350" s="201">
        <f>SUM(BK351:BK386)</f>
        <v>0</v>
      </c>
    </row>
    <row r="351" spans="1:65" s="2" customFormat="1" ht="24" customHeight="1">
      <c r="A351" s="35"/>
      <c r="B351" s="36"/>
      <c r="C351" s="204" t="s">
        <v>243</v>
      </c>
      <c r="D351" s="204" t="s">
        <v>139</v>
      </c>
      <c r="E351" s="205" t="s">
        <v>948</v>
      </c>
      <c r="F351" s="206" t="s">
        <v>949</v>
      </c>
      <c r="G351" s="207" t="s">
        <v>188</v>
      </c>
      <c r="H351" s="208">
        <v>1607</v>
      </c>
      <c r="I351" s="209"/>
      <c r="J351" s="210">
        <f>ROUND(I351*H351,2)</f>
        <v>0</v>
      </c>
      <c r="K351" s="206" t="s">
        <v>143</v>
      </c>
      <c r="L351" s="40"/>
      <c r="M351" s="211" t="s">
        <v>1</v>
      </c>
      <c r="N351" s="212" t="s">
        <v>44</v>
      </c>
      <c r="O351" s="72"/>
      <c r="P351" s="213">
        <f>O351*H351</f>
        <v>0</v>
      </c>
      <c r="Q351" s="213">
        <v>8.4250000000000005E-2</v>
      </c>
      <c r="R351" s="213">
        <f>Q351*H351</f>
        <v>135.38975000000002</v>
      </c>
      <c r="S351" s="213">
        <v>0</v>
      </c>
      <c r="T351" s="214">
        <f>S351*H351</f>
        <v>0</v>
      </c>
      <c r="U351" s="35"/>
      <c r="V351" s="35"/>
      <c r="W351" s="35"/>
      <c r="X351" s="35"/>
      <c r="Y351" s="35"/>
      <c r="Z351" s="35"/>
      <c r="AA351" s="35"/>
      <c r="AB351" s="35"/>
      <c r="AC351" s="35"/>
      <c r="AD351" s="35"/>
      <c r="AE351" s="35"/>
      <c r="AR351" s="215" t="s">
        <v>144</v>
      </c>
      <c r="AT351" s="215" t="s">
        <v>139</v>
      </c>
      <c r="AU351" s="215" t="s">
        <v>151</v>
      </c>
      <c r="AY351" s="18" t="s">
        <v>137</v>
      </c>
      <c r="BE351" s="216">
        <f>IF(N351="základní",J351,0)</f>
        <v>0</v>
      </c>
      <c r="BF351" s="216">
        <f>IF(N351="snížená",J351,0)</f>
        <v>0</v>
      </c>
      <c r="BG351" s="216">
        <f>IF(N351="zákl. přenesená",J351,0)</f>
        <v>0</v>
      </c>
      <c r="BH351" s="216">
        <f>IF(N351="sníž. přenesená",J351,0)</f>
        <v>0</v>
      </c>
      <c r="BI351" s="216">
        <f>IF(N351="nulová",J351,0)</f>
        <v>0</v>
      </c>
      <c r="BJ351" s="18" t="s">
        <v>87</v>
      </c>
      <c r="BK351" s="216">
        <f>ROUND(I351*H351,2)</f>
        <v>0</v>
      </c>
      <c r="BL351" s="18" t="s">
        <v>144</v>
      </c>
      <c r="BM351" s="215" t="s">
        <v>950</v>
      </c>
    </row>
    <row r="352" spans="1:65" s="13" customFormat="1" ht="22.5">
      <c r="B352" s="217"/>
      <c r="C352" s="218"/>
      <c r="D352" s="219" t="s">
        <v>145</v>
      </c>
      <c r="E352" s="220" t="s">
        <v>1</v>
      </c>
      <c r="F352" s="221" t="s">
        <v>951</v>
      </c>
      <c r="G352" s="218"/>
      <c r="H352" s="222">
        <v>702</v>
      </c>
      <c r="I352" s="223"/>
      <c r="J352" s="218"/>
      <c r="K352" s="218"/>
      <c r="L352" s="224"/>
      <c r="M352" s="225"/>
      <c r="N352" s="226"/>
      <c r="O352" s="226"/>
      <c r="P352" s="226"/>
      <c r="Q352" s="226"/>
      <c r="R352" s="226"/>
      <c r="S352" s="226"/>
      <c r="T352" s="227"/>
      <c r="AT352" s="228" t="s">
        <v>145</v>
      </c>
      <c r="AU352" s="228" t="s">
        <v>151</v>
      </c>
      <c r="AV352" s="13" t="s">
        <v>89</v>
      </c>
      <c r="AW352" s="13" t="s">
        <v>34</v>
      </c>
      <c r="AX352" s="13" t="s">
        <v>79</v>
      </c>
      <c r="AY352" s="228" t="s">
        <v>137</v>
      </c>
    </row>
    <row r="353" spans="1:65" s="13" customFormat="1" ht="22.5">
      <c r="B353" s="217"/>
      <c r="C353" s="218"/>
      <c r="D353" s="219" t="s">
        <v>145</v>
      </c>
      <c r="E353" s="220" t="s">
        <v>1</v>
      </c>
      <c r="F353" s="221" t="s">
        <v>952</v>
      </c>
      <c r="G353" s="218"/>
      <c r="H353" s="222">
        <v>30.4</v>
      </c>
      <c r="I353" s="223"/>
      <c r="J353" s="218"/>
      <c r="K353" s="218"/>
      <c r="L353" s="224"/>
      <c r="M353" s="225"/>
      <c r="N353" s="226"/>
      <c r="O353" s="226"/>
      <c r="P353" s="226"/>
      <c r="Q353" s="226"/>
      <c r="R353" s="226"/>
      <c r="S353" s="226"/>
      <c r="T353" s="227"/>
      <c r="AT353" s="228" t="s">
        <v>145</v>
      </c>
      <c r="AU353" s="228" t="s">
        <v>151</v>
      </c>
      <c r="AV353" s="13" t="s">
        <v>89</v>
      </c>
      <c r="AW353" s="13" t="s">
        <v>34</v>
      </c>
      <c r="AX353" s="13" t="s">
        <v>79</v>
      </c>
      <c r="AY353" s="228" t="s">
        <v>137</v>
      </c>
    </row>
    <row r="354" spans="1:65" s="13" customFormat="1" ht="22.5">
      <c r="B354" s="217"/>
      <c r="C354" s="218"/>
      <c r="D354" s="219" t="s">
        <v>145</v>
      </c>
      <c r="E354" s="220" t="s">
        <v>1</v>
      </c>
      <c r="F354" s="221" t="s">
        <v>953</v>
      </c>
      <c r="G354" s="218"/>
      <c r="H354" s="222">
        <v>750.5</v>
      </c>
      <c r="I354" s="223"/>
      <c r="J354" s="218"/>
      <c r="K354" s="218"/>
      <c r="L354" s="224"/>
      <c r="M354" s="225"/>
      <c r="N354" s="226"/>
      <c r="O354" s="226"/>
      <c r="P354" s="226"/>
      <c r="Q354" s="226"/>
      <c r="R354" s="226"/>
      <c r="S354" s="226"/>
      <c r="T354" s="227"/>
      <c r="AT354" s="228" t="s">
        <v>145</v>
      </c>
      <c r="AU354" s="228" t="s">
        <v>151</v>
      </c>
      <c r="AV354" s="13" t="s">
        <v>89</v>
      </c>
      <c r="AW354" s="13" t="s">
        <v>34</v>
      </c>
      <c r="AX354" s="13" t="s">
        <v>79</v>
      </c>
      <c r="AY354" s="228" t="s">
        <v>137</v>
      </c>
    </row>
    <row r="355" spans="1:65" s="13" customFormat="1" ht="11.25">
      <c r="B355" s="217"/>
      <c r="C355" s="218"/>
      <c r="D355" s="219" t="s">
        <v>145</v>
      </c>
      <c r="E355" s="220" t="s">
        <v>1</v>
      </c>
      <c r="F355" s="221" t="s">
        <v>954</v>
      </c>
      <c r="G355" s="218"/>
      <c r="H355" s="222">
        <v>12.1</v>
      </c>
      <c r="I355" s="223"/>
      <c r="J355" s="218"/>
      <c r="K355" s="218"/>
      <c r="L355" s="224"/>
      <c r="M355" s="225"/>
      <c r="N355" s="226"/>
      <c r="O355" s="226"/>
      <c r="P355" s="226"/>
      <c r="Q355" s="226"/>
      <c r="R355" s="226"/>
      <c r="S355" s="226"/>
      <c r="T355" s="227"/>
      <c r="AT355" s="228" t="s">
        <v>145</v>
      </c>
      <c r="AU355" s="228" t="s">
        <v>151</v>
      </c>
      <c r="AV355" s="13" t="s">
        <v>89</v>
      </c>
      <c r="AW355" s="13" t="s">
        <v>34</v>
      </c>
      <c r="AX355" s="13" t="s">
        <v>79</v>
      </c>
      <c r="AY355" s="228" t="s">
        <v>137</v>
      </c>
    </row>
    <row r="356" spans="1:65" s="13" customFormat="1" ht="11.25">
      <c r="B356" s="217"/>
      <c r="C356" s="218"/>
      <c r="D356" s="219" t="s">
        <v>145</v>
      </c>
      <c r="E356" s="220" t="s">
        <v>1</v>
      </c>
      <c r="F356" s="221" t="s">
        <v>955</v>
      </c>
      <c r="G356" s="218"/>
      <c r="H356" s="222">
        <v>8</v>
      </c>
      <c r="I356" s="223"/>
      <c r="J356" s="218"/>
      <c r="K356" s="218"/>
      <c r="L356" s="224"/>
      <c r="M356" s="225"/>
      <c r="N356" s="226"/>
      <c r="O356" s="226"/>
      <c r="P356" s="226"/>
      <c r="Q356" s="226"/>
      <c r="R356" s="226"/>
      <c r="S356" s="226"/>
      <c r="T356" s="227"/>
      <c r="AT356" s="228" t="s">
        <v>145</v>
      </c>
      <c r="AU356" s="228" t="s">
        <v>151</v>
      </c>
      <c r="AV356" s="13" t="s">
        <v>89</v>
      </c>
      <c r="AW356" s="13" t="s">
        <v>34</v>
      </c>
      <c r="AX356" s="13" t="s">
        <v>79</v>
      </c>
      <c r="AY356" s="228" t="s">
        <v>137</v>
      </c>
    </row>
    <row r="357" spans="1:65" s="13" customFormat="1" ht="11.25">
      <c r="B357" s="217"/>
      <c r="C357" s="218"/>
      <c r="D357" s="219" t="s">
        <v>145</v>
      </c>
      <c r="E357" s="220" t="s">
        <v>1</v>
      </c>
      <c r="F357" s="221" t="s">
        <v>956</v>
      </c>
      <c r="G357" s="218"/>
      <c r="H357" s="222">
        <v>63</v>
      </c>
      <c r="I357" s="223"/>
      <c r="J357" s="218"/>
      <c r="K357" s="218"/>
      <c r="L357" s="224"/>
      <c r="M357" s="225"/>
      <c r="N357" s="226"/>
      <c r="O357" s="226"/>
      <c r="P357" s="226"/>
      <c r="Q357" s="226"/>
      <c r="R357" s="226"/>
      <c r="S357" s="226"/>
      <c r="T357" s="227"/>
      <c r="AT357" s="228" t="s">
        <v>145</v>
      </c>
      <c r="AU357" s="228" t="s">
        <v>151</v>
      </c>
      <c r="AV357" s="13" t="s">
        <v>89</v>
      </c>
      <c r="AW357" s="13" t="s">
        <v>34</v>
      </c>
      <c r="AX357" s="13" t="s">
        <v>79</v>
      </c>
      <c r="AY357" s="228" t="s">
        <v>137</v>
      </c>
    </row>
    <row r="358" spans="1:65" s="13" customFormat="1" ht="11.25">
      <c r="B358" s="217"/>
      <c r="C358" s="218"/>
      <c r="D358" s="219" t="s">
        <v>145</v>
      </c>
      <c r="E358" s="220" t="s">
        <v>1</v>
      </c>
      <c r="F358" s="221" t="s">
        <v>957</v>
      </c>
      <c r="G358" s="218"/>
      <c r="H358" s="222">
        <v>9</v>
      </c>
      <c r="I358" s="223"/>
      <c r="J358" s="218"/>
      <c r="K358" s="218"/>
      <c r="L358" s="224"/>
      <c r="M358" s="225"/>
      <c r="N358" s="226"/>
      <c r="O358" s="226"/>
      <c r="P358" s="226"/>
      <c r="Q358" s="226"/>
      <c r="R358" s="226"/>
      <c r="S358" s="226"/>
      <c r="T358" s="227"/>
      <c r="AT358" s="228" t="s">
        <v>145</v>
      </c>
      <c r="AU358" s="228" t="s">
        <v>151</v>
      </c>
      <c r="AV358" s="13" t="s">
        <v>89</v>
      </c>
      <c r="AW358" s="13" t="s">
        <v>34</v>
      </c>
      <c r="AX358" s="13" t="s">
        <v>79</v>
      </c>
      <c r="AY358" s="228" t="s">
        <v>137</v>
      </c>
    </row>
    <row r="359" spans="1:65" s="13" customFormat="1" ht="22.5">
      <c r="B359" s="217"/>
      <c r="C359" s="218"/>
      <c r="D359" s="219" t="s">
        <v>145</v>
      </c>
      <c r="E359" s="220" t="s">
        <v>1</v>
      </c>
      <c r="F359" s="221" t="s">
        <v>958</v>
      </c>
      <c r="G359" s="218"/>
      <c r="H359" s="222">
        <v>30</v>
      </c>
      <c r="I359" s="223"/>
      <c r="J359" s="218"/>
      <c r="K359" s="218"/>
      <c r="L359" s="224"/>
      <c r="M359" s="225"/>
      <c r="N359" s="226"/>
      <c r="O359" s="226"/>
      <c r="P359" s="226"/>
      <c r="Q359" s="226"/>
      <c r="R359" s="226"/>
      <c r="S359" s="226"/>
      <c r="T359" s="227"/>
      <c r="AT359" s="228" t="s">
        <v>145</v>
      </c>
      <c r="AU359" s="228" t="s">
        <v>151</v>
      </c>
      <c r="AV359" s="13" t="s">
        <v>89</v>
      </c>
      <c r="AW359" s="13" t="s">
        <v>34</v>
      </c>
      <c r="AX359" s="13" t="s">
        <v>79</v>
      </c>
      <c r="AY359" s="228" t="s">
        <v>137</v>
      </c>
    </row>
    <row r="360" spans="1:65" s="13" customFormat="1" ht="11.25">
      <c r="B360" s="217"/>
      <c r="C360" s="218"/>
      <c r="D360" s="219" t="s">
        <v>145</v>
      </c>
      <c r="E360" s="220" t="s">
        <v>1</v>
      </c>
      <c r="F360" s="221" t="s">
        <v>959</v>
      </c>
      <c r="G360" s="218"/>
      <c r="H360" s="222">
        <v>2</v>
      </c>
      <c r="I360" s="223"/>
      <c r="J360" s="218"/>
      <c r="K360" s="218"/>
      <c r="L360" s="224"/>
      <c r="M360" s="225"/>
      <c r="N360" s="226"/>
      <c r="O360" s="226"/>
      <c r="P360" s="226"/>
      <c r="Q360" s="226"/>
      <c r="R360" s="226"/>
      <c r="S360" s="226"/>
      <c r="T360" s="227"/>
      <c r="AT360" s="228" t="s">
        <v>145</v>
      </c>
      <c r="AU360" s="228" t="s">
        <v>151</v>
      </c>
      <c r="AV360" s="13" t="s">
        <v>89</v>
      </c>
      <c r="AW360" s="13" t="s">
        <v>34</v>
      </c>
      <c r="AX360" s="13" t="s">
        <v>79</v>
      </c>
      <c r="AY360" s="228" t="s">
        <v>137</v>
      </c>
    </row>
    <row r="361" spans="1:65" s="14" customFormat="1" ht="11.25">
      <c r="B361" s="229"/>
      <c r="C361" s="230"/>
      <c r="D361" s="219" t="s">
        <v>145</v>
      </c>
      <c r="E361" s="231" t="s">
        <v>1</v>
      </c>
      <c r="F361" s="232" t="s">
        <v>147</v>
      </c>
      <c r="G361" s="230"/>
      <c r="H361" s="233">
        <v>1607</v>
      </c>
      <c r="I361" s="234"/>
      <c r="J361" s="230"/>
      <c r="K361" s="230"/>
      <c r="L361" s="235"/>
      <c r="M361" s="236"/>
      <c r="N361" s="237"/>
      <c r="O361" s="237"/>
      <c r="P361" s="237"/>
      <c r="Q361" s="237"/>
      <c r="R361" s="237"/>
      <c r="S361" s="237"/>
      <c r="T361" s="238"/>
      <c r="AT361" s="239" t="s">
        <v>145</v>
      </c>
      <c r="AU361" s="239" t="s">
        <v>151</v>
      </c>
      <c r="AV361" s="14" t="s">
        <v>144</v>
      </c>
      <c r="AW361" s="14" t="s">
        <v>34</v>
      </c>
      <c r="AX361" s="14" t="s">
        <v>87</v>
      </c>
      <c r="AY361" s="239" t="s">
        <v>137</v>
      </c>
    </row>
    <row r="362" spans="1:65" s="2" customFormat="1" ht="16.5" customHeight="1">
      <c r="A362" s="35"/>
      <c r="B362" s="36"/>
      <c r="C362" s="250" t="s">
        <v>335</v>
      </c>
      <c r="D362" s="250" t="s">
        <v>230</v>
      </c>
      <c r="E362" s="251" t="s">
        <v>960</v>
      </c>
      <c r="F362" s="252" t="s">
        <v>961</v>
      </c>
      <c r="G362" s="253" t="s">
        <v>188</v>
      </c>
      <c r="H362" s="254">
        <v>1576.41</v>
      </c>
      <c r="I362" s="255"/>
      <c r="J362" s="256">
        <f>ROUND(I362*H362,2)</f>
        <v>0</v>
      </c>
      <c r="K362" s="252" t="s">
        <v>143</v>
      </c>
      <c r="L362" s="257"/>
      <c r="M362" s="258" t="s">
        <v>1</v>
      </c>
      <c r="N362" s="259" t="s">
        <v>44</v>
      </c>
      <c r="O362" s="72"/>
      <c r="P362" s="213">
        <f>O362*H362</f>
        <v>0</v>
      </c>
      <c r="Q362" s="213">
        <v>0.13100000000000001</v>
      </c>
      <c r="R362" s="213">
        <f>Q362*H362</f>
        <v>206.50971000000001</v>
      </c>
      <c r="S362" s="213">
        <v>0</v>
      </c>
      <c r="T362" s="214">
        <f>S362*H362</f>
        <v>0</v>
      </c>
      <c r="U362" s="35"/>
      <c r="V362" s="35"/>
      <c r="W362" s="35"/>
      <c r="X362" s="35"/>
      <c r="Y362" s="35"/>
      <c r="Z362" s="35"/>
      <c r="AA362" s="35"/>
      <c r="AB362" s="35"/>
      <c r="AC362" s="35"/>
      <c r="AD362" s="35"/>
      <c r="AE362" s="35"/>
      <c r="AR362" s="215" t="s">
        <v>158</v>
      </c>
      <c r="AT362" s="215" t="s">
        <v>230</v>
      </c>
      <c r="AU362" s="215" t="s">
        <v>151</v>
      </c>
      <c r="AY362" s="18" t="s">
        <v>137</v>
      </c>
      <c r="BE362" s="216">
        <f>IF(N362="základní",J362,0)</f>
        <v>0</v>
      </c>
      <c r="BF362" s="216">
        <f>IF(N362="snížená",J362,0)</f>
        <v>0</v>
      </c>
      <c r="BG362" s="216">
        <f>IF(N362="zákl. přenesená",J362,0)</f>
        <v>0</v>
      </c>
      <c r="BH362" s="216">
        <f>IF(N362="sníž. přenesená",J362,0)</f>
        <v>0</v>
      </c>
      <c r="BI362" s="216">
        <f>IF(N362="nulová",J362,0)</f>
        <v>0</v>
      </c>
      <c r="BJ362" s="18" t="s">
        <v>87</v>
      </c>
      <c r="BK362" s="216">
        <f>ROUND(I362*H362,2)</f>
        <v>0</v>
      </c>
      <c r="BL362" s="18" t="s">
        <v>144</v>
      </c>
      <c r="BM362" s="215" t="s">
        <v>962</v>
      </c>
    </row>
    <row r="363" spans="1:65" s="13" customFormat="1" ht="22.5">
      <c r="B363" s="217"/>
      <c r="C363" s="218"/>
      <c r="D363" s="219" t="s">
        <v>145</v>
      </c>
      <c r="E363" s="220" t="s">
        <v>1</v>
      </c>
      <c r="F363" s="221" t="s">
        <v>951</v>
      </c>
      <c r="G363" s="218"/>
      <c r="H363" s="222">
        <v>702</v>
      </c>
      <c r="I363" s="223"/>
      <c r="J363" s="218"/>
      <c r="K363" s="218"/>
      <c r="L363" s="224"/>
      <c r="M363" s="225"/>
      <c r="N363" s="226"/>
      <c r="O363" s="226"/>
      <c r="P363" s="226"/>
      <c r="Q363" s="226"/>
      <c r="R363" s="226"/>
      <c r="S363" s="226"/>
      <c r="T363" s="227"/>
      <c r="AT363" s="228" t="s">
        <v>145</v>
      </c>
      <c r="AU363" s="228" t="s">
        <v>151</v>
      </c>
      <c r="AV363" s="13" t="s">
        <v>89</v>
      </c>
      <c r="AW363" s="13" t="s">
        <v>34</v>
      </c>
      <c r="AX363" s="13" t="s">
        <v>79</v>
      </c>
      <c r="AY363" s="228" t="s">
        <v>137</v>
      </c>
    </row>
    <row r="364" spans="1:65" s="13" customFormat="1" ht="22.5">
      <c r="B364" s="217"/>
      <c r="C364" s="218"/>
      <c r="D364" s="219" t="s">
        <v>145</v>
      </c>
      <c r="E364" s="220" t="s">
        <v>1</v>
      </c>
      <c r="F364" s="221" t="s">
        <v>953</v>
      </c>
      <c r="G364" s="218"/>
      <c r="H364" s="222">
        <v>750.5</v>
      </c>
      <c r="I364" s="223"/>
      <c r="J364" s="218"/>
      <c r="K364" s="218"/>
      <c r="L364" s="224"/>
      <c r="M364" s="225"/>
      <c r="N364" s="226"/>
      <c r="O364" s="226"/>
      <c r="P364" s="226"/>
      <c r="Q364" s="226"/>
      <c r="R364" s="226"/>
      <c r="S364" s="226"/>
      <c r="T364" s="227"/>
      <c r="AT364" s="228" t="s">
        <v>145</v>
      </c>
      <c r="AU364" s="228" t="s">
        <v>151</v>
      </c>
      <c r="AV364" s="13" t="s">
        <v>89</v>
      </c>
      <c r="AW364" s="13" t="s">
        <v>34</v>
      </c>
      <c r="AX364" s="13" t="s">
        <v>79</v>
      </c>
      <c r="AY364" s="228" t="s">
        <v>137</v>
      </c>
    </row>
    <row r="365" spans="1:65" s="13" customFormat="1" ht="11.25">
      <c r="B365" s="217"/>
      <c r="C365" s="218"/>
      <c r="D365" s="219" t="s">
        <v>145</v>
      </c>
      <c r="E365" s="220" t="s">
        <v>1</v>
      </c>
      <c r="F365" s="221" t="s">
        <v>956</v>
      </c>
      <c r="G365" s="218"/>
      <c r="H365" s="222">
        <v>63</v>
      </c>
      <c r="I365" s="223"/>
      <c r="J365" s="218"/>
      <c r="K365" s="218"/>
      <c r="L365" s="224"/>
      <c r="M365" s="225"/>
      <c r="N365" s="226"/>
      <c r="O365" s="226"/>
      <c r="P365" s="226"/>
      <c r="Q365" s="226"/>
      <c r="R365" s="226"/>
      <c r="S365" s="226"/>
      <c r="T365" s="227"/>
      <c r="AT365" s="228" t="s">
        <v>145</v>
      </c>
      <c r="AU365" s="228" t="s">
        <v>151</v>
      </c>
      <c r="AV365" s="13" t="s">
        <v>89</v>
      </c>
      <c r="AW365" s="13" t="s">
        <v>34</v>
      </c>
      <c r="AX365" s="13" t="s">
        <v>79</v>
      </c>
      <c r="AY365" s="228" t="s">
        <v>137</v>
      </c>
    </row>
    <row r="366" spans="1:65" s="13" customFormat="1" ht="22.5">
      <c r="B366" s="217"/>
      <c r="C366" s="218"/>
      <c r="D366" s="219" t="s">
        <v>145</v>
      </c>
      <c r="E366" s="220" t="s">
        <v>1</v>
      </c>
      <c r="F366" s="221" t="s">
        <v>958</v>
      </c>
      <c r="G366" s="218"/>
      <c r="H366" s="222">
        <v>30</v>
      </c>
      <c r="I366" s="223"/>
      <c r="J366" s="218"/>
      <c r="K366" s="218"/>
      <c r="L366" s="224"/>
      <c r="M366" s="225"/>
      <c r="N366" s="226"/>
      <c r="O366" s="226"/>
      <c r="P366" s="226"/>
      <c r="Q366" s="226"/>
      <c r="R366" s="226"/>
      <c r="S366" s="226"/>
      <c r="T366" s="227"/>
      <c r="AT366" s="228" t="s">
        <v>145</v>
      </c>
      <c r="AU366" s="228" t="s">
        <v>151</v>
      </c>
      <c r="AV366" s="13" t="s">
        <v>89</v>
      </c>
      <c r="AW366" s="13" t="s">
        <v>34</v>
      </c>
      <c r="AX366" s="13" t="s">
        <v>79</v>
      </c>
      <c r="AY366" s="228" t="s">
        <v>137</v>
      </c>
    </row>
    <row r="367" spans="1:65" s="16" customFormat="1" ht="11.25">
      <c r="B367" s="265"/>
      <c r="C367" s="266"/>
      <c r="D367" s="219" t="s">
        <v>145</v>
      </c>
      <c r="E367" s="267" t="s">
        <v>1</v>
      </c>
      <c r="F367" s="268" t="s">
        <v>936</v>
      </c>
      <c r="G367" s="266"/>
      <c r="H367" s="269">
        <v>1545.5</v>
      </c>
      <c r="I367" s="270"/>
      <c r="J367" s="266"/>
      <c r="K367" s="266"/>
      <c r="L367" s="271"/>
      <c r="M367" s="272"/>
      <c r="N367" s="273"/>
      <c r="O367" s="273"/>
      <c r="P367" s="273"/>
      <c r="Q367" s="273"/>
      <c r="R367" s="273"/>
      <c r="S367" s="273"/>
      <c r="T367" s="274"/>
      <c r="AT367" s="275" t="s">
        <v>145</v>
      </c>
      <c r="AU367" s="275" t="s">
        <v>151</v>
      </c>
      <c r="AV367" s="16" t="s">
        <v>151</v>
      </c>
      <c r="AW367" s="16" t="s">
        <v>34</v>
      </c>
      <c r="AX367" s="16" t="s">
        <v>79</v>
      </c>
      <c r="AY367" s="275" t="s">
        <v>137</v>
      </c>
    </row>
    <row r="368" spans="1:65" s="13" customFormat="1" ht="11.25">
      <c r="B368" s="217"/>
      <c r="C368" s="218"/>
      <c r="D368" s="219" t="s">
        <v>145</v>
      </c>
      <c r="E368" s="220" t="s">
        <v>1</v>
      </c>
      <c r="F368" s="221" t="s">
        <v>963</v>
      </c>
      <c r="G368" s="218"/>
      <c r="H368" s="222">
        <v>30.91</v>
      </c>
      <c r="I368" s="223"/>
      <c r="J368" s="218"/>
      <c r="K368" s="218"/>
      <c r="L368" s="224"/>
      <c r="M368" s="225"/>
      <c r="N368" s="226"/>
      <c r="O368" s="226"/>
      <c r="P368" s="226"/>
      <c r="Q368" s="226"/>
      <c r="R368" s="226"/>
      <c r="S368" s="226"/>
      <c r="T368" s="227"/>
      <c r="AT368" s="228" t="s">
        <v>145</v>
      </c>
      <c r="AU368" s="228" t="s">
        <v>151</v>
      </c>
      <c r="AV368" s="13" t="s">
        <v>89</v>
      </c>
      <c r="AW368" s="13" t="s">
        <v>34</v>
      </c>
      <c r="AX368" s="13" t="s">
        <v>79</v>
      </c>
      <c r="AY368" s="228" t="s">
        <v>137</v>
      </c>
    </row>
    <row r="369" spans="1:65" s="14" customFormat="1" ht="11.25">
      <c r="B369" s="229"/>
      <c r="C369" s="230"/>
      <c r="D369" s="219" t="s">
        <v>145</v>
      </c>
      <c r="E369" s="231" t="s">
        <v>1</v>
      </c>
      <c r="F369" s="232" t="s">
        <v>147</v>
      </c>
      <c r="G369" s="230"/>
      <c r="H369" s="233">
        <v>1576.41</v>
      </c>
      <c r="I369" s="234"/>
      <c r="J369" s="230"/>
      <c r="K369" s="230"/>
      <c r="L369" s="235"/>
      <c r="M369" s="236"/>
      <c r="N369" s="237"/>
      <c r="O369" s="237"/>
      <c r="P369" s="237"/>
      <c r="Q369" s="237"/>
      <c r="R369" s="237"/>
      <c r="S369" s="237"/>
      <c r="T369" s="238"/>
      <c r="AT369" s="239" t="s">
        <v>145</v>
      </c>
      <c r="AU369" s="239" t="s">
        <v>151</v>
      </c>
      <c r="AV369" s="14" t="s">
        <v>144</v>
      </c>
      <c r="AW369" s="14" t="s">
        <v>34</v>
      </c>
      <c r="AX369" s="14" t="s">
        <v>87</v>
      </c>
      <c r="AY369" s="239" t="s">
        <v>137</v>
      </c>
    </row>
    <row r="370" spans="1:65" s="2" customFormat="1" ht="36" customHeight="1">
      <c r="A370" s="35"/>
      <c r="B370" s="36"/>
      <c r="C370" s="204" t="s">
        <v>248</v>
      </c>
      <c r="D370" s="204" t="s">
        <v>139</v>
      </c>
      <c r="E370" s="205" t="s">
        <v>964</v>
      </c>
      <c r="F370" s="206" t="s">
        <v>965</v>
      </c>
      <c r="G370" s="207" t="s">
        <v>188</v>
      </c>
      <c r="H370" s="208">
        <v>59.5</v>
      </c>
      <c r="I370" s="209"/>
      <c r="J370" s="210">
        <f>ROUND(I370*H370,2)</f>
        <v>0</v>
      </c>
      <c r="K370" s="206" t="s">
        <v>143</v>
      </c>
      <c r="L370" s="40"/>
      <c r="M370" s="211" t="s">
        <v>1</v>
      </c>
      <c r="N370" s="212" t="s">
        <v>44</v>
      </c>
      <c r="O370" s="72"/>
      <c r="P370" s="213">
        <f>O370*H370</f>
        <v>0</v>
      </c>
      <c r="Q370" s="213">
        <v>0</v>
      </c>
      <c r="R370" s="213">
        <f>Q370*H370</f>
        <v>0</v>
      </c>
      <c r="S370" s="213">
        <v>0</v>
      </c>
      <c r="T370" s="214">
        <f>S370*H370</f>
        <v>0</v>
      </c>
      <c r="U370" s="35"/>
      <c r="V370" s="35"/>
      <c r="W370" s="35"/>
      <c r="X370" s="35"/>
      <c r="Y370" s="35"/>
      <c r="Z370" s="35"/>
      <c r="AA370" s="35"/>
      <c r="AB370" s="35"/>
      <c r="AC370" s="35"/>
      <c r="AD370" s="35"/>
      <c r="AE370" s="35"/>
      <c r="AR370" s="215" t="s">
        <v>144</v>
      </c>
      <c r="AT370" s="215" t="s">
        <v>139</v>
      </c>
      <c r="AU370" s="215" t="s">
        <v>151</v>
      </c>
      <c r="AY370" s="18" t="s">
        <v>137</v>
      </c>
      <c r="BE370" s="216">
        <f>IF(N370="základní",J370,0)</f>
        <v>0</v>
      </c>
      <c r="BF370" s="216">
        <f>IF(N370="snížená",J370,0)</f>
        <v>0</v>
      </c>
      <c r="BG370" s="216">
        <f>IF(N370="zákl. přenesená",J370,0)</f>
        <v>0</v>
      </c>
      <c r="BH370" s="216">
        <f>IF(N370="sníž. přenesená",J370,0)</f>
        <v>0</v>
      </c>
      <c r="BI370" s="216">
        <f>IF(N370="nulová",J370,0)</f>
        <v>0</v>
      </c>
      <c r="BJ370" s="18" t="s">
        <v>87</v>
      </c>
      <c r="BK370" s="216">
        <f>ROUND(I370*H370,2)</f>
        <v>0</v>
      </c>
      <c r="BL370" s="18" t="s">
        <v>144</v>
      </c>
      <c r="BM370" s="215" t="s">
        <v>966</v>
      </c>
    </row>
    <row r="371" spans="1:65" s="13" customFormat="1" ht="22.5">
      <c r="B371" s="217"/>
      <c r="C371" s="218"/>
      <c r="D371" s="219" t="s">
        <v>145</v>
      </c>
      <c r="E371" s="220" t="s">
        <v>1</v>
      </c>
      <c r="F371" s="221" t="s">
        <v>952</v>
      </c>
      <c r="G371" s="218"/>
      <c r="H371" s="222">
        <v>30.4</v>
      </c>
      <c r="I371" s="223"/>
      <c r="J371" s="218"/>
      <c r="K371" s="218"/>
      <c r="L371" s="224"/>
      <c r="M371" s="225"/>
      <c r="N371" s="226"/>
      <c r="O371" s="226"/>
      <c r="P371" s="226"/>
      <c r="Q371" s="226"/>
      <c r="R371" s="226"/>
      <c r="S371" s="226"/>
      <c r="T371" s="227"/>
      <c r="AT371" s="228" t="s">
        <v>145</v>
      </c>
      <c r="AU371" s="228" t="s">
        <v>151</v>
      </c>
      <c r="AV371" s="13" t="s">
        <v>89</v>
      </c>
      <c r="AW371" s="13" t="s">
        <v>34</v>
      </c>
      <c r="AX371" s="13" t="s">
        <v>79</v>
      </c>
      <c r="AY371" s="228" t="s">
        <v>137</v>
      </c>
    </row>
    <row r="372" spans="1:65" s="13" customFormat="1" ht="11.25">
      <c r="B372" s="217"/>
      <c r="C372" s="218"/>
      <c r="D372" s="219" t="s">
        <v>145</v>
      </c>
      <c r="E372" s="220" t="s">
        <v>1</v>
      </c>
      <c r="F372" s="221" t="s">
        <v>954</v>
      </c>
      <c r="G372" s="218"/>
      <c r="H372" s="222">
        <v>12.1</v>
      </c>
      <c r="I372" s="223"/>
      <c r="J372" s="218"/>
      <c r="K372" s="218"/>
      <c r="L372" s="224"/>
      <c r="M372" s="225"/>
      <c r="N372" s="226"/>
      <c r="O372" s="226"/>
      <c r="P372" s="226"/>
      <c r="Q372" s="226"/>
      <c r="R372" s="226"/>
      <c r="S372" s="226"/>
      <c r="T372" s="227"/>
      <c r="AT372" s="228" t="s">
        <v>145</v>
      </c>
      <c r="AU372" s="228" t="s">
        <v>151</v>
      </c>
      <c r="AV372" s="13" t="s">
        <v>89</v>
      </c>
      <c r="AW372" s="13" t="s">
        <v>34</v>
      </c>
      <c r="AX372" s="13" t="s">
        <v>79</v>
      </c>
      <c r="AY372" s="228" t="s">
        <v>137</v>
      </c>
    </row>
    <row r="373" spans="1:65" s="13" customFormat="1" ht="11.25">
      <c r="B373" s="217"/>
      <c r="C373" s="218"/>
      <c r="D373" s="219" t="s">
        <v>145</v>
      </c>
      <c r="E373" s="220" t="s">
        <v>1</v>
      </c>
      <c r="F373" s="221" t="s">
        <v>955</v>
      </c>
      <c r="G373" s="218"/>
      <c r="H373" s="222">
        <v>8</v>
      </c>
      <c r="I373" s="223"/>
      <c r="J373" s="218"/>
      <c r="K373" s="218"/>
      <c r="L373" s="224"/>
      <c r="M373" s="225"/>
      <c r="N373" s="226"/>
      <c r="O373" s="226"/>
      <c r="P373" s="226"/>
      <c r="Q373" s="226"/>
      <c r="R373" s="226"/>
      <c r="S373" s="226"/>
      <c r="T373" s="227"/>
      <c r="AT373" s="228" t="s">
        <v>145</v>
      </c>
      <c r="AU373" s="228" t="s">
        <v>151</v>
      </c>
      <c r="AV373" s="13" t="s">
        <v>89</v>
      </c>
      <c r="AW373" s="13" t="s">
        <v>34</v>
      </c>
      <c r="AX373" s="13" t="s">
        <v>79</v>
      </c>
      <c r="AY373" s="228" t="s">
        <v>137</v>
      </c>
    </row>
    <row r="374" spans="1:65" s="13" customFormat="1" ht="11.25">
      <c r="B374" s="217"/>
      <c r="C374" s="218"/>
      <c r="D374" s="219" t="s">
        <v>145</v>
      </c>
      <c r="E374" s="220" t="s">
        <v>1</v>
      </c>
      <c r="F374" s="221" t="s">
        <v>957</v>
      </c>
      <c r="G374" s="218"/>
      <c r="H374" s="222">
        <v>9</v>
      </c>
      <c r="I374" s="223"/>
      <c r="J374" s="218"/>
      <c r="K374" s="218"/>
      <c r="L374" s="224"/>
      <c r="M374" s="225"/>
      <c r="N374" s="226"/>
      <c r="O374" s="226"/>
      <c r="P374" s="226"/>
      <c r="Q374" s="226"/>
      <c r="R374" s="226"/>
      <c r="S374" s="226"/>
      <c r="T374" s="227"/>
      <c r="AT374" s="228" t="s">
        <v>145</v>
      </c>
      <c r="AU374" s="228" t="s">
        <v>151</v>
      </c>
      <c r="AV374" s="13" t="s">
        <v>89</v>
      </c>
      <c r="AW374" s="13" t="s">
        <v>34</v>
      </c>
      <c r="AX374" s="13" t="s">
        <v>79</v>
      </c>
      <c r="AY374" s="228" t="s">
        <v>137</v>
      </c>
    </row>
    <row r="375" spans="1:65" s="14" customFormat="1" ht="11.25">
      <c r="B375" s="229"/>
      <c r="C375" s="230"/>
      <c r="D375" s="219" t="s">
        <v>145</v>
      </c>
      <c r="E375" s="231" t="s">
        <v>1</v>
      </c>
      <c r="F375" s="232" t="s">
        <v>147</v>
      </c>
      <c r="G375" s="230"/>
      <c r="H375" s="233">
        <v>59.5</v>
      </c>
      <c r="I375" s="234"/>
      <c r="J375" s="230"/>
      <c r="K375" s="230"/>
      <c r="L375" s="235"/>
      <c r="M375" s="236"/>
      <c r="N375" s="237"/>
      <c r="O375" s="237"/>
      <c r="P375" s="237"/>
      <c r="Q375" s="237"/>
      <c r="R375" s="237"/>
      <c r="S375" s="237"/>
      <c r="T375" s="238"/>
      <c r="AT375" s="239" t="s">
        <v>145</v>
      </c>
      <c r="AU375" s="239" t="s">
        <v>151</v>
      </c>
      <c r="AV375" s="14" t="s">
        <v>144</v>
      </c>
      <c r="AW375" s="14" t="s">
        <v>34</v>
      </c>
      <c r="AX375" s="14" t="s">
        <v>87</v>
      </c>
      <c r="AY375" s="239" t="s">
        <v>137</v>
      </c>
    </row>
    <row r="376" spans="1:65" s="2" customFormat="1" ht="24" customHeight="1">
      <c r="A376" s="35"/>
      <c r="B376" s="36"/>
      <c r="C376" s="250" t="s">
        <v>342</v>
      </c>
      <c r="D376" s="250" t="s">
        <v>230</v>
      </c>
      <c r="E376" s="251" t="s">
        <v>967</v>
      </c>
      <c r="F376" s="252" t="s">
        <v>968</v>
      </c>
      <c r="G376" s="253" t="s">
        <v>188</v>
      </c>
      <c r="H376" s="254">
        <v>52.53</v>
      </c>
      <c r="I376" s="255"/>
      <c r="J376" s="256">
        <f>ROUND(I376*H376,2)</f>
        <v>0</v>
      </c>
      <c r="K376" s="252" t="s">
        <v>143</v>
      </c>
      <c r="L376" s="257"/>
      <c r="M376" s="258" t="s">
        <v>1</v>
      </c>
      <c r="N376" s="259" t="s">
        <v>44</v>
      </c>
      <c r="O376" s="72"/>
      <c r="P376" s="213">
        <f>O376*H376</f>
        <v>0</v>
      </c>
      <c r="Q376" s="213">
        <v>0.13100000000000001</v>
      </c>
      <c r="R376" s="213">
        <f>Q376*H376</f>
        <v>6.8814300000000008</v>
      </c>
      <c r="S376" s="213">
        <v>0</v>
      </c>
      <c r="T376" s="214">
        <f>S376*H376</f>
        <v>0</v>
      </c>
      <c r="U376" s="35"/>
      <c r="V376" s="35"/>
      <c r="W376" s="35"/>
      <c r="X376" s="35"/>
      <c r="Y376" s="35"/>
      <c r="Z376" s="35"/>
      <c r="AA376" s="35"/>
      <c r="AB376" s="35"/>
      <c r="AC376" s="35"/>
      <c r="AD376" s="35"/>
      <c r="AE376" s="35"/>
      <c r="AR376" s="215" t="s">
        <v>158</v>
      </c>
      <c r="AT376" s="215" t="s">
        <v>230</v>
      </c>
      <c r="AU376" s="215" t="s">
        <v>151</v>
      </c>
      <c r="AY376" s="18" t="s">
        <v>137</v>
      </c>
      <c r="BE376" s="216">
        <f>IF(N376="základní",J376,0)</f>
        <v>0</v>
      </c>
      <c r="BF376" s="216">
        <f>IF(N376="snížená",J376,0)</f>
        <v>0</v>
      </c>
      <c r="BG376" s="216">
        <f>IF(N376="zákl. přenesená",J376,0)</f>
        <v>0</v>
      </c>
      <c r="BH376" s="216">
        <f>IF(N376="sníž. přenesená",J376,0)</f>
        <v>0</v>
      </c>
      <c r="BI376" s="216">
        <f>IF(N376="nulová",J376,0)</f>
        <v>0</v>
      </c>
      <c r="BJ376" s="18" t="s">
        <v>87</v>
      </c>
      <c r="BK376" s="216">
        <f>ROUND(I376*H376,2)</f>
        <v>0</v>
      </c>
      <c r="BL376" s="18" t="s">
        <v>144</v>
      </c>
      <c r="BM376" s="215" t="s">
        <v>969</v>
      </c>
    </row>
    <row r="377" spans="1:65" s="13" customFormat="1" ht="22.5">
      <c r="B377" s="217"/>
      <c r="C377" s="218"/>
      <c r="D377" s="219" t="s">
        <v>145</v>
      </c>
      <c r="E377" s="220" t="s">
        <v>1</v>
      </c>
      <c r="F377" s="221" t="s">
        <v>952</v>
      </c>
      <c r="G377" s="218"/>
      <c r="H377" s="222">
        <v>30.4</v>
      </c>
      <c r="I377" s="223"/>
      <c r="J377" s="218"/>
      <c r="K377" s="218"/>
      <c r="L377" s="224"/>
      <c r="M377" s="225"/>
      <c r="N377" s="226"/>
      <c r="O377" s="226"/>
      <c r="P377" s="226"/>
      <c r="Q377" s="226"/>
      <c r="R377" s="226"/>
      <c r="S377" s="226"/>
      <c r="T377" s="227"/>
      <c r="AT377" s="228" t="s">
        <v>145</v>
      </c>
      <c r="AU377" s="228" t="s">
        <v>151</v>
      </c>
      <c r="AV377" s="13" t="s">
        <v>89</v>
      </c>
      <c r="AW377" s="13" t="s">
        <v>34</v>
      </c>
      <c r="AX377" s="13" t="s">
        <v>79</v>
      </c>
      <c r="AY377" s="228" t="s">
        <v>137</v>
      </c>
    </row>
    <row r="378" spans="1:65" s="13" customFormat="1" ht="11.25">
      <c r="B378" s="217"/>
      <c r="C378" s="218"/>
      <c r="D378" s="219" t="s">
        <v>145</v>
      </c>
      <c r="E378" s="220" t="s">
        <v>1</v>
      </c>
      <c r="F378" s="221" t="s">
        <v>954</v>
      </c>
      <c r="G378" s="218"/>
      <c r="H378" s="222">
        <v>12.1</v>
      </c>
      <c r="I378" s="223"/>
      <c r="J378" s="218"/>
      <c r="K378" s="218"/>
      <c r="L378" s="224"/>
      <c r="M378" s="225"/>
      <c r="N378" s="226"/>
      <c r="O378" s="226"/>
      <c r="P378" s="226"/>
      <c r="Q378" s="226"/>
      <c r="R378" s="226"/>
      <c r="S378" s="226"/>
      <c r="T378" s="227"/>
      <c r="AT378" s="228" t="s">
        <v>145</v>
      </c>
      <c r="AU378" s="228" t="s">
        <v>151</v>
      </c>
      <c r="AV378" s="13" t="s">
        <v>89</v>
      </c>
      <c r="AW378" s="13" t="s">
        <v>34</v>
      </c>
      <c r="AX378" s="13" t="s">
        <v>79</v>
      </c>
      <c r="AY378" s="228" t="s">
        <v>137</v>
      </c>
    </row>
    <row r="379" spans="1:65" s="13" customFormat="1" ht="11.25">
      <c r="B379" s="217"/>
      <c r="C379" s="218"/>
      <c r="D379" s="219" t="s">
        <v>145</v>
      </c>
      <c r="E379" s="220" t="s">
        <v>1</v>
      </c>
      <c r="F379" s="221" t="s">
        <v>957</v>
      </c>
      <c r="G379" s="218"/>
      <c r="H379" s="222">
        <v>9</v>
      </c>
      <c r="I379" s="223"/>
      <c r="J379" s="218"/>
      <c r="K379" s="218"/>
      <c r="L379" s="224"/>
      <c r="M379" s="225"/>
      <c r="N379" s="226"/>
      <c r="O379" s="226"/>
      <c r="P379" s="226"/>
      <c r="Q379" s="226"/>
      <c r="R379" s="226"/>
      <c r="S379" s="226"/>
      <c r="T379" s="227"/>
      <c r="AT379" s="228" t="s">
        <v>145</v>
      </c>
      <c r="AU379" s="228" t="s">
        <v>151</v>
      </c>
      <c r="AV379" s="13" t="s">
        <v>89</v>
      </c>
      <c r="AW379" s="13" t="s">
        <v>34</v>
      </c>
      <c r="AX379" s="13" t="s">
        <v>79</v>
      </c>
      <c r="AY379" s="228" t="s">
        <v>137</v>
      </c>
    </row>
    <row r="380" spans="1:65" s="16" customFormat="1" ht="11.25">
      <c r="B380" s="265"/>
      <c r="C380" s="266"/>
      <c r="D380" s="219" t="s">
        <v>145</v>
      </c>
      <c r="E380" s="267" t="s">
        <v>1</v>
      </c>
      <c r="F380" s="268" t="s">
        <v>936</v>
      </c>
      <c r="G380" s="266"/>
      <c r="H380" s="269">
        <v>51.5</v>
      </c>
      <c r="I380" s="270"/>
      <c r="J380" s="266"/>
      <c r="K380" s="266"/>
      <c r="L380" s="271"/>
      <c r="M380" s="272"/>
      <c r="N380" s="273"/>
      <c r="O380" s="273"/>
      <c r="P380" s="273"/>
      <c r="Q380" s="273"/>
      <c r="R380" s="273"/>
      <c r="S380" s="273"/>
      <c r="T380" s="274"/>
      <c r="AT380" s="275" t="s">
        <v>145</v>
      </c>
      <c r="AU380" s="275" t="s">
        <v>151</v>
      </c>
      <c r="AV380" s="16" t="s">
        <v>151</v>
      </c>
      <c r="AW380" s="16" t="s">
        <v>34</v>
      </c>
      <c r="AX380" s="16" t="s">
        <v>79</v>
      </c>
      <c r="AY380" s="275" t="s">
        <v>137</v>
      </c>
    </row>
    <row r="381" spans="1:65" s="13" customFormat="1" ht="11.25">
      <c r="B381" s="217"/>
      <c r="C381" s="218"/>
      <c r="D381" s="219" t="s">
        <v>145</v>
      </c>
      <c r="E381" s="220" t="s">
        <v>1</v>
      </c>
      <c r="F381" s="221" t="s">
        <v>970</v>
      </c>
      <c r="G381" s="218"/>
      <c r="H381" s="222">
        <v>1.03</v>
      </c>
      <c r="I381" s="223"/>
      <c r="J381" s="218"/>
      <c r="K381" s="218"/>
      <c r="L381" s="224"/>
      <c r="M381" s="225"/>
      <c r="N381" s="226"/>
      <c r="O381" s="226"/>
      <c r="P381" s="226"/>
      <c r="Q381" s="226"/>
      <c r="R381" s="226"/>
      <c r="S381" s="226"/>
      <c r="T381" s="227"/>
      <c r="AT381" s="228" t="s">
        <v>145</v>
      </c>
      <c r="AU381" s="228" t="s">
        <v>151</v>
      </c>
      <c r="AV381" s="13" t="s">
        <v>89</v>
      </c>
      <c r="AW381" s="13" t="s">
        <v>34</v>
      </c>
      <c r="AX381" s="13" t="s">
        <v>79</v>
      </c>
      <c r="AY381" s="228" t="s">
        <v>137</v>
      </c>
    </row>
    <row r="382" spans="1:65" s="14" customFormat="1" ht="11.25">
      <c r="B382" s="229"/>
      <c r="C382" s="230"/>
      <c r="D382" s="219" t="s">
        <v>145</v>
      </c>
      <c r="E382" s="231" t="s">
        <v>1</v>
      </c>
      <c r="F382" s="232" t="s">
        <v>147</v>
      </c>
      <c r="G382" s="230"/>
      <c r="H382" s="233">
        <v>52.53</v>
      </c>
      <c r="I382" s="234"/>
      <c r="J382" s="230"/>
      <c r="K382" s="230"/>
      <c r="L382" s="235"/>
      <c r="M382" s="236"/>
      <c r="N382" s="237"/>
      <c r="O382" s="237"/>
      <c r="P382" s="237"/>
      <c r="Q382" s="237"/>
      <c r="R382" s="237"/>
      <c r="S382" s="237"/>
      <c r="T382" s="238"/>
      <c r="AT382" s="239" t="s">
        <v>145</v>
      </c>
      <c r="AU382" s="239" t="s">
        <v>151</v>
      </c>
      <c r="AV382" s="14" t="s">
        <v>144</v>
      </c>
      <c r="AW382" s="14" t="s">
        <v>34</v>
      </c>
      <c r="AX382" s="14" t="s">
        <v>87</v>
      </c>
      <c r="AY382" s="239" t="s">
        <v>137</v>
      </c>
    </row>
    <row r="383" spans="1:65" s="2" customFormat="1" ht="16.5" customHeight="1">
      <c r="A383" s="35"/>
      <c r="B383" s="36"/>
      <c r="C383" s="250" t="s">
        <v>253</v>
      </c>
      <c r="D383" s="250" t="s">
        <v>230</v>
      </c>
      <c r="E383" s="251" t="s">
        <v>971</v>
      </c>
      <c r="F383" s="252" t="s">
        <v>972</v>
      </c>
      <c r="G383" s="253" t="s">
        <v>188</v>
      </c>
      <c r="H383" s="254">
        <v>8.16</v>
      </c>
      <c r="I383" s="255"/>
      <c r="J383" s="256">
        <f>ROUND(I383*H383,2)</f>
        <v>0</v>
      </c>
      <c r="K383" s="252" t="s">
        <v>143</v>
      </c>
      <c r="L383" s="257"/>
      <c r="M383" s="258" t="s">
        <v>1</v>
      </c>
      <c r="N383" s="259" t="s">
        <v>44</v>
      </c>
      <c r="O383" s="72"/>
      <c r="P383" s="213">
        <f>O383*H383</f>
        <v>0</v>
      </c>
      <c r="Q383" s="213">
        <v>0.13100000000000001</v>
      </c>
      <c r="R383" s="213">
        <f>Q383*H383</f>
        <v>1.0689600000000001</v>
      </c>
      <c r="S383" s="213">
        <v>0</v>
      </c>
      <c r="T383" s="214">
        <f>S383*H383</f>
        <v>0</v>
      </c>
      <c r="U383" s="35"/>
      <c r="V383" s="35"/>
      <c r="W383" s="35"/>
      <c r="X383" s="35"/>
      <c r="Y383" s="35"/>
      <c r="Z383" s="35"/>
      <c r="AA383" s="35"/>
      <c r="AB383" s="35"/>
      <c r="AC383" s="35"/>
      <c r="AD383" s="35"/>
      <c r="AE383" s="35"/>
      <c r="AR383" s="215" t="s">
        <v>158</v>
      </c>
      <c r="AT383" s="215" t="s">
        <v>230</v>
      </c>
      <c r="AU383" s="215" t="s">
        <v>151</v>
      </c>
      <c r="AY383" s="18" t="s">
        <v>137</v>
      </c>
      <c r="BE383" s="216">
        <f>IF(N383="základní",J383,0)</f>
        <v>0</v>
      </c>
      <c r="BF383" s="216">
        <f>IF(N383="snížená",J383,0)</f>
        <v>0</v>
      </c>
      <c r="BG383" s="216">
        <f>IF(N383="zákl. přenesená",J383,0)</f>
        <v>0</v>
      </c>
      <c r="BH383" s="216">
        <f>IF(N383="sníž. přenesená",J383,0)</f>
        <v>0</v>
      </c>
      <c r="BI383" s="216">
        <f>IF(N383="nulová",J383,0)</f>
        <v>0</v>
      </c>
      <c r="BJ383" s="18" t="s">
        <v>87</v>
      </c>
      <c r="BK383" s="216">
        <f>ROUND(I383*H383,2)</f>
        <v>0</v>
      </c>
      <c r="BL383" s="18" t="s">
        <v>144</v>
      </c>
      <c r="BM383" s="215" t="s">
        <v>973</v>
      </c>
    </row>
    <row r="384" spans="1:65" s="13" customFormat="1" ht="11.25">
      <c r="B384" s="217"/>
      <c r="C384" s="218"/>
      <c r="D384" s="219" t="s">
        <v>145</v>
      </c>
      <c r="E384" s="220" t="s">
        <v>1</v>
      </c>
      <c r="F384" s="221" t="s">
        <v>955</v>
      </c>
      <c r="G384" s="218"/>
      <c r="H384" s="222">
        <v>8</v>
      </c>
      <c r="I384" s="223"/>
      <c r="J384" s="218"/>
      <c r="K384" s="218"/>
      <c r="L384" s="224"/>
      <c r="M384" s="225"/>
      <c r="N384" s="226"/>
      <c r="O384" s="226"/>
      <c r="P384" s="226"/>
      <c r="Q384" s="226"/>
      <c r="R384" s="226"/>
      <c r="S384" s="226"/>
      <c r="T384" s="227"/>
      <c r="AT384" s="228" t="s">
        <v>145</v>
      </c>
      <c r="AU384" s="228" t="s">
        <v>151</v>
      </c>
      <c r="AV384" s="13" t="s">
        <v>89</v>
      </c>
      <c r="AW384" s="13" t="s">
        <v>34</v>
      </c>
      <c r="AX384" s="13" t="s">
        <v>79</v>
      </c>
      <c r="AY384" s="228" t="s">
        <v>137</v>
      </c>
    </row>
    <row r="385" spans="1:65" s="13" customFormat="1" ht="11.25">
      <c r="B385" s="217"/>
      <c r="C385" s="218"/>
      <c r="D385" s="219" t="s">
        <v>145</v>
      </c>
      <c r="E385" s="220" t="s">
        <v>1</v>
      </c>
      <c r="F385" s="221" t="s">
        <v>974</v>
      </c>
      <c r="G385" s="218"/>
      <c r="H385" s="222">
        <v>0.16</v>
      </c>
      <c r="I385" s="223"/>
      <c r="J385" s="218"/>
      <c r="K385" s="218"/>
      <c r="L385" s="224"/>
      <c r="M385" s="225"/>
      <c r="N385" s="226"/>
      <c r="O385" s="226"/>
      <c r="P385" s="226"/>
      <c r="Q385" s="226"/>
      <c r="R385" s="226"/>
      <c r="S385" s="226"/>
      <c r="T385" s="227"/>
      <c r="AT385" s="228" t="s">
        <v>145</v>
      </c>
      <c r="AU385" s="228" t="s">
        <v>151</v>
      </c>
      <c r="AV385" s="13" t="s">
        <v>89</v>
      </c>
      <c r="AW385" s="13" t="s">
        <v>34</v>
      </c>
      <c r="AX385" s="13" t="s">
        <v>79</v>
      </c>
      <c r="AY385" s="228" t="s">
        <v>137</v>
      </c>
    </row>
    <row r="386" spans="1:65" s="14" customFormat="1" ht="11.25">
      <c r="B386" s="229"/>
      <c r="C386" s="230"/>
      <c r="D386" s="219" t="s">
        <v>145</v>
      </c>
      <c r="E386" s="231" t="s">
        <v>1</v>
      </c>
      <c r="F386" s="232" t="s">
        <v>147</v>
      </c>
      <c r="G386" s="230"/>
      <c r="H386" s="233">
        <v>8.16</v>
      </c>
      <c r="I386" s="234"/>
      <c r="J386" s="230"/>
      <c r="K386" s="230"/>
      <c r="L386" s="235"/>
      <c r="M386" s="236"/>
      <c r="N386" s="237"/>
      <c r="O386" s="237"/>
      <c r="P386" s="237"/>
      <c r="Q386" s="237"/>
      <c r="R386" s="237"/>
      <c r="S386" s="237"/>
      <c r="T386" s="238"/>
      <c r="AT386" s="239" t="s">
        <v>145</v>
      </c>
      <c r="AU386" s="239" t="s">
        <v>151</v>
      </c>
      <c r="AV386" s="14" t="s">
        <v>144</v>
      </c>
      <c r="AW386" s="14" t="s">
        <v>34</v>
      </c>
      <c r="AX386" s="14" t="s">
        <v>87</v>
      </c>
      <c r="AY386" s="239" t="s">
        <v>137</v>
      </c>
    </row>
    <row r="387" spans="1:65" s="12" customFormat="1" ht="20.85" customHeight="1">
      <c r="B387" s="188"/>
      <c r="C387" s="189"/>
      <c r="D387" s="190" t="s">
        <v>78</v>
      </c>
      <c r="E387" s="202" t="s">
        <v>975</v>
      </c>
      <c r="F387" s="202" t="s">
        <v>976</v>
      </c>
      <c r="G387" s="189"/>
      <c r="H387" s="189"/>
      <c r="I387" s="192"/>
      <c r="J387" s="203">
        <f>BK387</f>
        <v>0</v>
      </c>
      <c r="K387" s="189"/>
      <c r="L387" s="194"/>
      <c r="M387" s="195"/>
      <c r="N387" s="196"/>
      <c r="O387" s="196"/>
      <c r="P387" s="197">
        <f>SUM(P388:P393)</f>
        <v>0</v>
      </c>
      <c r="Q387" s="196"/>
      <c r="R387" s="197">
        <f>SUM(R388:R393)</f>
        <v>77.348079999999996</v>
      </c>
      <c r="S387" s="196"/>
      <c r="T387" s="198">
        <f>SUM(T388:T393)</f>
        <v>0</v>
      </c>
      <c r="AR387" s="199" t="s">
        <v>87</v>
      </c>
      <c r="AT387" s="200" t="s">
        <v>78</v>
      </c>
      <c r="AU387" s="200" t="s">
        <v>89</v>
      </c>
      <c r="AY387" s="199" t="s">
        <v>137</v>
      </c>
      <c r="BK387" s="201">
        <f>SUM(BK388:BK393)</f>
        <v>0</v>
      </c>
    </row>
    <row r="388" spans="1:65" s="2" customFormat="1" ht="24" customHeight="1">
      <c r="A388" s="35"/>
      <c r="B388" s="36"/>
      <c r="C388" s="204" t="s">
        <v>349</v>
      </c>
      <c r="D388" s="204" t="s">
        <v>139</v>
      </c>
      <c r="E388" s="205" t="s">
        <v>977</v>
      </c>
      <c r="F388" s="206" t="s">
        <v>978</v>
      </c>
      <c r="G388" s="207" t="s">
        <v>188</v>
      </c>
      <c r="H388" s="208">
        <v>127</v>
      </c>
      <c r="I388" s="209"/>
      <c r="J388" s="210">
        <f>ROUND(I388*H388,2)</f>
        <v>0</v>
      </c>
      <c r="K388" s="206" t="s">
        <v>143</v>
      </c>
      <c r="L388" s="40"/>
      <c r="M388" s="211" t="s">
        <v>1</v>
      </c>
      <c r="N388" s="212" t="s">
        <v>44</v>
      </c>
      <c r="O388" s="72"/>
      <c r="P388" s="213">
        <f>O388*H388</f>
        <v>0</v>
      </c>
      <c r="Q388" s="213">
        <v>0.1837</v>
      </c>
      <c r="R388" s="213">
        <f>Q388*H388</f>
        <v>23.329899999999999</v>
      </c>
      <c r="S388" s="213">
        <v>0</v>
      </c>
      <c r="T388" s="214">
        <f>S388*H388</f>
        <v>0</v>
      </c>
      <c r="U388" s="35"/>
      <c r="V388" s="35"/>
      <c r="W388" s="35"/>
      <c r="X388" s="35"/>
      <c r="Y388" s="35"/>
      <c r="Z388" s="35"/>
      <c r="AA388" s="35"/>
      <c r="AB388" s="35"/>
      <c r="AC388" s="35"/>
      <c r="AD388" s="35"/>
      <c r="AE388" s="35"/>
      <c r="AR388" s="215" t="s">
        <v>144</v>
      </c>
      <c r="AT388" s="215" t="s">
        <v>139</v>
      </c>
      <c r="AU388" s="215" t="s">
        <v>151</v>
      </c>
      <c r="AY388" s="18" t="s">
        <v>137</v>
      </c>
      <c r="BE388" s="216">
        <f>IF(N388="základní",J388,0)</f>
        <v>0</v>
      </c>
      <c r="BF388" s="216">
        <f>IF(N388="snížená",J388,0)</f>
        <v>0</v>
      </c>
      <c r="BG388" s="216">
        <f>IF(N388="zákl. přenesená",J388,0)</f>
        <v>0</v>
      </c>
      <c r="BH388" s="216">
        <f>IF(N388="sníž. přenesená",J388,0)</f>
        <v>0</v>
      </c>
      <c r="BI388" s="216">
        <f>IF(N388="nulová",J388,0)</f>
        <v>0</v>
      </c>
      <c r="BJ388" s="18" t="s">
        <v>87</v>
      </c>
      <c r="BK388" s="216">
        <f>ROUND(I388*H388,2)</f>
        <v>0</v>
      </c>
      <c r="BL388" s="18" t="s">
        <v>144</v>
      </c>
      <c r="BM388" s="215" t="s">
        <v>979</v>
      </c>
    </row>
    <row r="389" spans="1:65" s="13" customFormat="1" ht="11.25">
      <c r="B389" s="217"/>
      <c r="C389" s="218"/>
      <c r="D389" s="219" t="s">
        <v>145</v>
      </c>
      <c r="E389" s="220" t="s">
        <v>1</v>
      </c>
      <c r="F389" s="221" t="s">
        <v>980</v>
      </c>
      <c r="G389" s="218"/>
      <c r="H389" s="222">
        <v>127</v>
      </c>
      <c r="I389" s="223"/>
      <c r="J389" s="218"/>
      <c r="K389" s="218"/>
      <c r="L389" s="224"/>
      <c r="M389" s="225"/>
      <c r="N389" s="226"/>
      <c r="O389" s="226"/>
      <c r="P389" s="226"/>
      <c r="Q389" s="226"/>
      <c r="R389" s="226"/>
      <c r="S389" s="226"/>
      <c r="T389" s="227"/>
      <c r="AT389" s="228" t="s">
        <v>145</v>
      </c>
      <c r="AU389" s="228" t="s">
        <v>151</v>
      </c>
      <c r="AV389" s="13" t="s">
        <v>89</v>
      </c>
      <c r="AW389" s="13" t="s">
        <v>34</v>
      </c>
      <c r="AX389" s="13" t="s">
        <v>87</v>
      </c>
      <c r="AY389" s="228" t="s">
        <v>137</v>
      </c>
    </row>
    <row r="390" spans="1:65" s="2" customFormat="1" ht="16.5" customHeight="1">
      <c r="A390" s="35"/>
      <c r="B390" s="36"/>
      <c r="C390" s="250" t="s">
        <v>256</v>
      </c>
      <c r="D390" s="250" t="s">
        <v>230</v>
      </c>
      <c r="E390" s="251" t="s">
        <v>981</v>
      </c>
      <c r="F390" s="252" t="s">
        <v>982</v>
      </c>
      <c r="G390" s="253" t="s">
        <v>188</v>
      </c>
      <c r="H390" s="254">
        <v>129.54</v>
      </c>
      <c r="I390" s="255"/>
      <c r="J390" s="256">
        <f>ROUND(I390*H390,2)</f>
        <v>0</v>
      </c>
      <c r="K390" s="252" t="s">
        <v>143</v>
      </c>
      <c r="L390" s="257"/>
      <c r="M390" s="258" t="s">
        <v>1</v>
      </c>
      <c r="N390" s="259" t="s">
        <v>44</v>
      </c>
      <c r="O390" s="72"/>
      <c r="P390" s="213">
        <f>O390*H390</f>
        <v>0</v>
      </c>
      <c r="Q390" s="213">
        <v>0.41699999999999998</v>
      </c>
      <c r="R390" s="213">
        <f>Q390*H390</f>
        <v>54.018179999999994</v>
      </c>
      <c r="S390" s="213">
        <v>0</v>
      </c>
      <c r="T390" s="214">
        <f>S390*H390</f>
        <v>0</v>
      </c>
      <c r="U390" s="35"/>
      <c r="V390" s="35"/>
      <c r="W390" s="35"/>
      <c r="X390" s="35"/>
      <c r="Y390" s="35"/>
      <c r="Z390" s="35"/>
      <c r="AA390" s="35"/>
      <c r="AB390" s="35"/>
      <c r="AC390" s="35"/>
      <c r="AD390" s="35"/>
      <c r="AE390" s="35"/>
      <c r="AR390" s="215" t="s">
        <v>158</v>
      </c>
      <c r="AT390" s="215" t="s">
        <v>230</v>
      </c>
      <c r="AU390" s="215" t="s">
        <v>151</v>
      </c>
      <c r="AY390" s="18" t="s">
        <v>137</v>
      </c>
      <c r="BE390" s="216">
        <f>IF(N390="základní",J390,0)</f>
        <v>0</v>
      </c>
      <c r="BF390" s="216">
        <f>IF(N390="snížená",J390,0)</f>
        <v>0</v>
      </c>
      <c r="BG390" s="216">
        <f>IF(N390="zákl. přenesená",J390,0)</f>
        <v>0</v>
      </c>
      <c r="BH390" s="216">
        <f>IF(N390="sníž. přenesená",J390,0)</f>
        <v>0</v>
      </c>
      <c r="BI390" s="216">
        <f>IF(N390="nulová",J390,0)</f>
        <v>0</v>
      </c>
      <c r="BJ390" s="18" t="s">
        <v>87</v>
      </c>
      <c r="BK390" s="216">
        <f>ROUND(I390*H390,2)</f>
        <v>0</v>
      </c>
      <c r="BL390" s="18" t="s">
        <v>144</v>
      </c>
      <c r="BM390" s="215" t="s">
        <v>983</v>
      </c>
    </row>
    <row r="391" spans="1:65" s="13" customFormat="1" ht="11.25">
      <c r="B391" s="217"/>
      <c r="C391" s="218"/>
      <c r="D391" s="219" t="s">
        <v>145</v>
      </c>
      <c r="E391" s="220" t="s">
        <v>1</v>
      </c>
      <c r="F391" s="221" t="s">
        <v>980</v>
      </c>
      <c r="G391" s="218"/>
      <c r="H391" s="222">
        <v>127</v>
      </c>
      <c r="I391" s="223"/>
      <c r="J391" s="218"/>
      <c r="K391" s="218"/>
      <c r="L391" s="224"/>
      <c r="M391" s="225"/>
      <c r="N391" s="226"/>
      <c r="O391" s="226"/>
      <c r="P391" s="226"/>
      <c r="Q391" s="226"/>
      <c r="R391" s="226"/>
      <c r="S391" s="226"/>
      <c r="T391" s="227"/>
      <c r="AT391" s="228" t="s">
        <v>145</v>
      </c>
      <c r="AU391" s="228" t="s">
        <v>151</v>
      </c>
      <c r="AV391" s="13" t="s">
        <v>89</v>
      </c>
      <c r="AW391" s="13" t="s">
        <v>34</v>
      </c>
      <c r="AX391" s="13" t="s">
        <v>79</v>
      </c>
      <c r="AY391" s="228" t="s">
        <v>137</v>
      </c>
    </row>
    <row r="392" spans="1:65" s="13" customFormat="1" ht="11.25">
      <c r="B392" s="217"/>
      <c r="C392" s="218"/>
      <c r="D392" s="219" t="s">
        <v>145</v>
      </c>
      <c r="E392" s="220" t="s">
        <v>1</v>
      </c>
      <c r="F392" s="221" t="s">
        <v>984</v>
      </c>
      <c r="G392" s="218"/>
      <c r="H392" s="222">
        <v>2.54</v>
      </c>
      <c r="I392" s="223"/>
      <c r="J392" s="218"/>
      <c r="K392" s="218"/>
      <c r="L392" s="224"/>
      <c r="M392" s="225"/>
      <c r="N392" s="226"/>
      <c r="O392" s="226"/>
      <c r="P392" s="226"/>
      <c r="Q392" s="226"/>
      <c r="R392" s="226"/>
      <c r="S392" s="226"/>
      <c r="T392" s="227"/>
      <c r="AT392" s="228" t="s">
        <v>145</v>
      </c>
      <c r="AU392" s="228" t="s">
        <v>151</v>
      </c>
      <c r="AV392" s="13" t="s">
        <v>89</v>
      </c>
      <c r="AW392" s="13" t="s">
        <v>34</v>
      </c>
      <c r="AX392" s="13" t="s">
        <v>79</v>
      </c>
      <c r="AY392" s="228" t="s">
        <v>137</v>
      </c>
    </row>
    <row r="393" spans="1:65" s="14" customFormat="1" ht="11.25">
      <c r="B393" s="229"/>
      <c r="C393" s="230"/>
      <c r="D393" s="219" t="s">
        <v>145</v>
      </c>
      <c r="E393" s="231" t="s">
        <v>1</v>
      </c>
      <c r="F393" s="232" t="s">
        <v>147</v>
      </c>
      <c r="G393" s="230"/>
      <c r="H393" s="233">
        <v>129.54</v>
      </c>
      <c r="I393" s="234"/>
      <c r="J393" s="230"/>
      <c r="K393" s="230"/>
      <c r="L393" s="235"/>
      <c r="M393" s="236"/>
      <c r="N393" s="237"/>
      <c r="O393" s="237"/>
      <c r="P393" s="237"/>
      <c r="Q393" s="237"/>
      <c r="R393" s="237"/>
      <c r="S393" s="237"/>
      <c r="T393" s="238"/>
      <c r="AT393" s="239" t="s">
        <v>145</v>
      </c>
      <c r="AU393" s="239" t="s">
        <v>151</v>
      </c>
      <c r="AV393" s="14" t="s">
        <v>144</v>
      </c>
      <c r="AW393" s="14" t="s">
        <v>34</v>
      </c>
      <c r="AX393" s="14" t="s">
        <v>87</v>
      </c>
      <c r="AY393" s="239" t="s">
        <v>137</v>
      </c>
    </row>
    <row r="394" spans="1:65" s="12" customFormat="1" ht="20.85" customHeight="1">
      <c r="B394" s="188"/>
      <c r="C394" s="189"/>
      <c r="D394" s="190" t="s">
        <v>78</v>
      </c>
      <c r="E394" s="202" t="s">
        <v>985</v>
      </c>
      <c r="F394" s="202" t="s">
        <v>986</v>
      </c>
      <c r="G394" s="189"/>
      <c r="H394" s="189"/>
      <c r="I394" s="192"/>
      <c r="J394" s="203">
        <f>BK394</f>
        <v>0</v>
      </c>
      <c r="K394" s="189"/>
      <c r="L394" s="194"/>
      <c r="M394" s="195"/>
      <c r="N394" s="196"/>
      <c r="O394" s="196"/>
      <c r="P394" s="197">
        <f>SUM(P395:P396)</f>
        <v>0</v>
      </c>
      <c r="Q394" s="196"/>
      <c r="R394" s="197">
        <f>SUM(R395:R396)</f>
        <v>0</v>
      </c>
      <c r="S394" s="196"/>
      <c r="T394" s="198">
        <f>SUM(T395:T396)</f>
        <v>0</v>
      </c>
      <c r="AR394" s="199" t="s">
        <v>87</v>
      </c>
      <c r="AT394" s="200" t="s">
        <v>78</v>
      </c>
      <c r="AU394" s="200" t="s">
        <v>89</v>
      </c>
      <c r="AY394" s="199" t="s">
        <v>137</v>
      </c>
      <c r="BK394" s="201">
        <f>SUM(BK395:BK396)</f>
        <v>0</v>
      </c>
    </row>
    <row r="395" spans="1:65" s="2" customFormat="1" ht="16.5" customHeight="1">
      <c r="A395" s="35"/>
      <c r="B395" s="36"/>
      <c r="C395" s="204" t="s">
        <v>356</v>
      </c>
      <c r="D395" s="204" t="s">
        <v>139</v>
      </c>
      <c r="E395" s="205" t="s">
        <v>987</v>
      </c>
      <c r="F395" s="206" t="s">
        <v>988</v>
      </c>
      <c r="G395" s="207" t="s">
        <v>188</v>
      </c>
      <c r="H395" s="208">
        <v>40</v>
      </c>
      <c r="I395" s="209"/>
      <c r="J395" s="210">
        <f>ROUND(I395*H395,2)</f>
        <v>0</v>
      </c>
      <c r="K395" s="206" t="s">
        <v>143</v>
      </c>
      <c r="L395" s="40"/>
      <c r="M395" s="211" t="s">
        <v>1</v>
      </c>
      <c r="N395" s="212" t="s">
        <v>44</v>
      </c>
      <c r="O395" s="72"/>
      <c r="P395" s="213">
        <f>O395*H395</f>
        <v>0</v>
      </c>
      <c r="Q395" s="213">
        <v>0</v>
      </c>
      <c r="R395" s="213">
        <f>Q395*H395</f>
        <v>0</v>
      </c>
      <c r="S395" s="213">
        <v>0</v>
      </c>
      <c r="T395" s="214">
        <f>S395*H395</f>
        <v>0</v>
      </c>
      <c r="U395" s="35"/>
      <c r="V395" s="35"/>
      <c r="W395" s="35"/>
      <c r="X395" s="35"/>
      <c r="Y395" s="35"/>
      <c r="Z395" s="35"/>
      <c r="AA395" s="35"/>
      <c r="AB395" s="35"/>
      <c r="AC395" s="35"/>
      <c r="AD395" s="35"/>
      <c r="AE395" s="35"/>
      <c r="AR395" s="215" t="s">
        <v>144</v>
      </c>
      <c r="AT395" s="215" t="s">
        <v>139</v>
      </c>
      <c r="AU395" s="215" t="s">
        <v>151</v>
      </c>
      <c r="AY395" s="18" t="s">
        <v>137</v>
      </c>
      <c r="BE395" s="216">
        <f>IF(N395="základní",J395,0)</f>
        <v>0</v>
      </c>
      <c r="BF395" s="216">
        <f>IF(N395="snížená",J395,0)</f>
        <v>0</v>
      </c>
      <c r="BG395" s="216">
        <f>IF(N395="zákl. přenesená",J395,0)</f>
        <v>0</v>
      </c>
      <c r="BH395" s="216">
        <f>IF(N395="sníž. přenesená",J395,0)</f>
        <v>0</v>
      </c>
      <c r="BI395" s="216">
        <f>IF(N395="nulová",J395,0)</f>
        <v>0</v>
      </c>
      <c r="BJ395" s="18" t="s">
        <v>87</v>
      </c>
      <c r="BK395" s="216">
        <f>ROUND(I395*H395,2)</f>
        <v>0</v>
      </c>
      <c r="BL395" s="18" t="s">
        <v>144</v>
      </c>
      <c r="BM395" s="215" t="s">
        <v>989</v>
      </c>
    </row>
    <row r="396" spans="1:65" s="13" customFormat="1" ht="11.25">
      <c r="B396" s="217"/>
      <c r="C396" s="218"/>
      <c r="D396" s="219" t="s">
        <v>145</v>
      </c>
      <c r="E396" s="220" t="s">
        <v>1</v>
      </c>
      <c r="F396" s="221" t="s">
        <v>990</v>
      </c>
      <c r="G396" s="218"/>
      <c r="H396" s="222">
        <v>40</v>
      </c>
      <c r="I396" s="223"/>
      <c r="J396" s="218"/>
      <c r="K396" s="218"/>
      <c r="L396" s="224"/>
      <c r="M396" s="225"/>
      <c r="N396" s="226"/>
      <c r="O396" s="226"/>
      <c r="P396" s="226"/>
      <c r="Q396" s="226"/>
      <c r="R396" s="226"/>
      <c r="S396" s="226"/>
      <c r="T396" s="227"/>
      <c r="AT396" s="228" t="s">
        <v>145</v>
      </c>
      <c r="AU396" s="228" t="s">
        <v>151</v>
      </c>
      <c r="AV396" s="13" t="s">
        <v>89</v>
      </c>
      <c r="AW396" s="13" t="s">
        <v>34</v>
      </c>
      <c r="AX396" s="13" t="s">
        <v>87</v>
      </c>
      <c r="AY396" s="228" t="s">
        <v>137</v>
      </c>
    </row>
    <row r="397" spans="1:65" s="12" customFormat="1" ht="22.9" customHeight="1">
      <c r="B397" s="188"/>
      <c r="C397" s="189"/>
      <c r="D397" s="190" t="s">
        <v>78</v>
      </c>
      <c r="E397" s="202" t="s">
        <v>158</v>
      </c>
      <c r="F397" s="202" t="s">
        <v>273</v>
      </c>
      <c r="G397" s="189"/>
      <c r="H397" s="189"/>
      <c r="I397" s="192"/>
      <c r="J397" s="203">
        <f>BK397</f>
        <v>0</v>
      </c>
      <c r="K397" s="189"/>
      <c r="L397" s="194"/>
      <c r="M397" s="195"/>
      <c r="N397" s="196"/>
      <c r="O397" s="196"/>
      <c r="P397" s="197">
        <f>P398+P401+P417+P431+P446+P465</f>
        <v>0</v>
      </c>
      <c r="Q397" s="196"/>
      <c r="R397" s="197">
        <f>R398+R401+R417+R431+R446+R465</f>
        <v>585.12252942000009</v>
      </c>
      <c r="S397" s="196"/>
      <c r="T397" s="198">
        <f>T398+T401+T417+T431+T446+T465</f>
        <v>0</v>
      </c>
      <c r="AR397" s="199" t="s">
        <v>87</v>
      </c>
      <c r="AT397" s="200" t="s">
        <v>78</v>
      </c>
      <c r="AU397" s="200" t="s">
        <v>87</v>
      </c>
      <c r="AY397" s="199" t="s">
        <v>137</v>
      </c>
      <c r="BK397" s="201">
        <f>BK398+BK401+BK417+BK431+BK446+BK465</f>
        <v>0</v>
      </c>
    </row>
    <row r="398" spans="1:65" s="12" customFormat="1" ht="20.85" customHeight="1">
      <c r="B398" s="188"/>
      <c r="C398" s="189"/>
      <c r="D398" s="190" t="s">
        <v>78</v>
      </c>
      <c r="E398" s="202" t="s">
        <v>991</v>
      </c>
      <c r="F398" s="202" t="s">
        <v>992</v>
      </c>
      <c r="G398" s="189"/>
      <c r="H398" s="189"/>
      <c r="I398" s="192"/>
      <c r="J398" s="203">
        <f>BK398</f>
        <v>0</v>
      </c>
      <c r="K398" s="189"/>
      <c r="L398" s="194"/>
      <c r="M398" s="195"/>
      <c r="N398" s="196"/>
      <c r="O398" s="196"/>
      <c r="P398" s="197">
        <f>SUM(P399:P400)</f>
        <v>0</v>
      </c>
      <c r="Q398" s="196"/>
      <c r="R398" s="197">
        <f>SUM(R399:R400)</f>
        <v>3.0066999999999999</v>
      </c>
      <c r="S398" s="196"/>
      <c r="T398" s="198">
        <f>SUM(T399:T400)</f>
        <v>0</v>
      </c>
      <c r="AR398" s="199" t="s">
        <v>87</v>
      </c>
      <c r="AT398" s="200" t="s">
        <v>78</v>
      </c>
      <c r="AU398" s="200" t="s">
        <v>89</v>
      </c>
      <c r="AY398" s="199" t="s">
        <v>137</v>
      </c>
      <c r="BK398" s="201">
        <f>SUM(BK399:BK400)</f>
        <v>0</v>
      </c>
    </row>
    <row r="399" spans="1:65" s="2" customFormat="1" ht="24" customHeight="1">
      <c r="A399" s="35"/>
      <c r="B399" s="36"/>
      <c r="C399" s="204" t="s">
        <v>262</v>
      </c>
      <c r="D399" s="204" t="s">
        <v>139</v>
      </c>
      <c r="E399" s="205" t="s">
        <v>993</v>
      </c>
      <c r="F399" s="206" t="s">
        <v>994</v>
      </c>
      <c r="G399" s="207" t="s">
        <v>266</v>
      </c>
      <c r="H399" s="208">
        <v>4</v>
      </c>
      <c r="I399" s="209"/>
      <c r="J399" s="210">
        <f>ROUND(I399*H399,2)</f>
        <v>0</v>
      </c>
      <c r="K399" s="206" t="s">
        <v>143</v>
      </c>
      <c r="L399" s="40"/>
      <c r="M399" s="211" t="s">
        <v>1</v>
      </c>
      <c r="N399" s="212" t="s">
        <v>44</v>
      </c>
      <c r="O399" s="72"/>
      <c r="P399" s="213">
        <f>O399*H399</f>
        <v>0</v>
      </c>
      <c r="Q399" s="213">
        <v>0.42080000000000001</v>
      </c>
      <c r="R399" s="213">
        <f>Q399*H399</f>
        <v>1.6832</v>
      </c>
      <c r="S399" s="213">
        <v>0</v>
      </c>
      <c r="T399" s="214">
        <f>S399*H399</f>
        <v>0</v>
      </c>
      <c r="U399" s="35"/>
      <c r="V399" s="35"/>
      <c r="W399" s="35"/>
      <c r="X399" s="35"/>
      <c r="Y399" s="35"/>
      <c r="Z399" s="35"/>
      <c r="AA399" s="35"/>
      <c r="AB399" s="35"/>
      <c r="AC399" s="35"/>
      <c r="AD399" s="35"/>
      <c r="AE399" s="35"/>
      <c r="AR399" s="215" t="s">
        <v>144</v>
      </c>
      <c r="AT399" s="215" t="s">
        <v>139</v>
      </c>
      <c r="AU399" s="215" t="s">
        <v>151</v>
      </c>
      <c r="AY399" s="18" t="s">
        <v>137</v>
      </c>
      <c r="BE399" s="216">
        <f>IF(N399="základní",J399,0)</f>
        <v>0</v>
      </c>
      <c r="BF399" s="216">
        <f>IF(N399="snížená",J399,0)</f>
        <v>0</v>
      </c>
      <c r="BG399" s="216">
        <f>IF(N399="zákl. přenesená",J399,0)</f>
        <v>0</v>
      </c>
      <c r="BH399" s="216">
        <f>IF(N399="sníž. přenesená",J399,0)</f>
        <v>0</v>
      </c>
      <c r="BI399" s="216">
        <f>IF(N399="nulová",J399,0)</f>
        <v>0</v>
      </c>
      <c r="BJ399" s="18" t="s">
        <v>87</v>
      </c>
      <c r="BK399" s="216">
        <f>ROUND(I399*H399,2)</f>
        <v>0</v>
      </c>
      <c r="BL399" s="18" t="s">
        <v>144</v>
      </c>
      <c r="BM399" s="215" t="s">
        <v>995</v>
      </c>
    </row>
    <row r="400" spans="1:65" s="2" customFormat="1" ht="24" customHeight="1">
      <c r="A400" s="35"/>
      <c r="B400" s="36"/>
      <c r="C400" s="204" t="s">
        <v>363</v>
      </c>
      <c r="D400" s="204" t="s">
        <v>139</v>
      </c>
      <c r="E400" s="205" t="s">
        <v>996</v>
      </c>
      <c r="F400" s="206" t="s">
        <v>997</v>
      </c>
      <c r="G400" s="207" t="s">
        <v>266</v>
      </c>
      <c r="H400" s="208">
        <v>5</v>
      </c>
      <c r="I400" s="209"/>
      <c r="J400" s="210">
        <f>ROUND(I400*H400,2)</f>
        <v>0</v>
      </c>
      <c r="K400" s="206" t="s">
        <v>143</v>
      </c>
      <c r="L400" s="40"/>
      <c r="M400" s="211" t="s">
        <v>1</v>
      </c>
      <c r="N400" s="212" t="s">
        <v>44</v>
      </c>
      <c r="O400" s="72"/>
      <c r="P400" s="213">
        <f>O400*H400</f>
        <v>0</v>
      </c>
      <c r="Q400" s="213">
        <v>0.26469999999999999</v>
      </c>
      <c r="R400" s="213">
        <f>Q400*H400</f>
        <v>1.3234999999999999</v>
      </c>
      <c r="S400" s="213">
        <v>0</v>
      </c>
      <c r="T400" s="214">
        <f>S400*H400</f>
        <v>0</v>
      </c>
      <c r="U400" s="35"/>
      <c r="V400" s="35"/>
      <c r="W400" s="35"/>
      <c r="X400" s="35"/>
      <c r="Y400" s="35"/>
      <c r="Z400" s="35"/>
      <c r="AA400" s="35"/>
      <c r="AB400" s="35"/>
      <c r="AC400" s="35"/>
      <c r="AD400" s="35"/>
      <c r="AE400" s="35"/>
      <c r="AR400" s="215" t="s">
        <v>144</v>
      </c>
      <c r="AT400" s="215" t="s">
        <v>139</v>
      </c>
      <c r="AU400" s="215" t="s">
        <v>151</v>
      </c>
      <c r="AY400" s="18" t="s">
        <v>137</v>
      </c>
      <c r="BE400" s="216">
        <f>IF(N400="základní",J400,0)</f>
        <v>0</v>
      </c>
      <c r="BF400" s="216">
        <f>IF(N400="snížená",J400,0)</f>
        <v>0</v>
      </c>
      <c r="BG400" s="216">
        <f>IF(N400="zákl. přenesená",J400,0)</f>
        <v>0</v>
      </c>
      <c r="BH400" s="216">
        <f>IF(N400="sníž. přenesená",J400,0)</f>
        <v>0</v>
      </c>
      <c r="BI400" s="216">
        <f>IF(N400="nulová",J400,0)</f>
        <v>0</v>
      </c>
      <c r="BJ400" s="18" t="s">
        <v>87</v>
      </c>
      <c r="BK400" s="216">
        <f>ROUND(I400*H400,2)</f>
        <v>0</v>
      </c>
      <c r="BL400" s="18" t="s">
        <v>144</v>
      </c>
      <c r="BM400" s="215" t="s">
        <v>998</v>
      </c>
    </row>
    <row r="401" spans="1:65" s="12" customFormat="1" ht="20.85" customHeight="1">
      <c r="B401" s="188"/>
      <c r="C401" s="189"/>
      <c r="D401" s="190" t="s">
        <v>78</v>
      </c>
      <c r="E401" s="202" t="s">
        <v>999</v>
      </c>
      <c r="F401" s="202" t="s">
        <v>1000</v>
      </c>
      <c r="G401" s="189"/>
      <c r="H401" s="189"/>
      <c r="I401" s="192"/>
      <c r="J401" s="203">
        <f>BK401</f>
        <v>0</v>
      </c>
      <c r="K401" s="189"/>
      <c r="L401" s="194"/>
      <c r="M401" s="195"/>
      <c r="N401" s="196"/>
      <c r="O401" s="196"/>
      <c r="P401" s="197">
        <f>SUM(P402:P416)</f>
        <v>0</v>
      </c>
      <c r="Q401" s="196"/>
      <c r="R401" s="197">
        <f>SUM(R402:R416)</f>
        <v>44.153092000000001</v>
      </c>
      <c r="S401" s="196"/>
      <c r="T401" s="198">
        <f>SUM(T402:T416)</f>
        <v>0</v>
      </c>
      <c r="AR401" s="199" t="s">
        <v>87</v>
      </c>
      <c r="AT401" s="200" t="s">
        <v>78</v>
      </c>
      <c r="AU401" s="200" t="s">
        <v>89</v>
      </c>
      <c r="AY401" s="199" t="s">
        <v>137</v>
      </c>
      <c r="BK401" s="201">
        <f>SUM(BK402:BK416)</f>
        <v>0</v>
      </c>
    </row>
    <row r="402" spans="1:65" s="2" customFormat="1" ht="24" customHeight="1">
      <c r="A402" s="35"/>
      <c r="B402" s="36"/>
      <c r="C402" s="204" t="s">
        <v>267</v>
      </c>
      <c r="D402" s="204" t="s">
        <v>139</v>
      </c>
      <c r="E402" s="205" t="s">
        <v>260</v>
      </c>
      <c r="F402" s="206" t="s">
        <v>261</v>
      </c>
      <c r="G402" s="207" t="s">
        <v>173</v>
      </c>
      <c r="H402" s="208">
        <v>21.6</v>
      </c>
      <c r="I402" s="209"/>
      <c r="J402" s="210">
        <f>ROUND(I402*H402,2)</f>
        <v>0</v>
      </c>
      <c r="K402" s="206" t="s">
        <v>143</v>
      </c>
      <c r="L402" s="40"/>
      <c r="M402" s="211" t="s">
        <v>1</v>
      </c>
      <c r="N402" s="212" t="s">
        <v>44</v>
      </c>
      <c r="O402" s="72"/>
      <c r="P402" s="213">
        <f>O402*H402</f>
        <v>0</v>
      </c>
      <c r="Q402" s="213">
        <v>1.8907700000000001</v>
      </c>
      <c r="R402" s="213">
        <f>Q402*H402</f>
        <v>40.840632000000006</v>
      </c>
      <c r="S402" s="213">
        <v>0</v>
      </c>
      <c r="T402" s="214">
        <f>S402*H402</f>
        <v>0</v>
      </c>
      <c r="U402" s="35"/>
      <c r="V402" s="35"/>
      <c r="W402" s="35"/>
      <c r="X402" s="35"/>
      <c r="Y402" s="35"/>
      <c r="Z402" s="35"/>
      <c r="AA402" s="35"/>
      <c r="AB402" s="35"/>
      <c r="AC402" s="35"/>
      <c r="AD402" s="35"/>
      <c r="AE402" s="35"/>
      <c r="AR402" s="215" t="s">
        <v>144</v>
      </c>
      <c r="AT402" s="215" t="s">
        <v>139</v>
      </c>
      <c r="AU402" s="215" t="s">
        <v>151</v>
      </c>
      <c r="AY402" s="18" t="s">
        <v>137</v>
      </c>
      <c r="BE402" s="216">
        <f>IF(N402="základní",J402,0)</f>
        <v>0</v>
      </c>
      <c r="BF402" s="216">
        <f>IF(N402="snížená",J402,0)</f>
        <v>0</v>
      </c>
      <c r="BG402" s="216">
        <f>IF(N402="zákl. přenesená",J402,0)</f>
        <v>0</v>
      </c>
      <c r="BH402" s="216">
        <f>IF(N402="sníž. přenesená",J402,0)</f>
        <v>0</v>
      </c>
      <c r="BI402" s="216">
        <f>IF(N402="nulová",J402,0)</f>
        <v>0</v>
      </c>
      <c r="BJ402" s="18" t="s">
        <v>87</v>
      </c>
      <c r="BK402" s="216">
        <f>ROUND(I402*H402,2)</f>
        <v>0</v>
      </c>
      <c r="BL402" s="18" t="s">
        <v>144</v>
      </c>
      <c r="BM402" s="215" t="s">
        <v>1001</v>
      </c>
    </row>
    <row r="403" spans="1:65" s="13" customFormat="1" ht="11.25">
      <c r="B403" s="217"/>
      <c r="C403" s="218"/>
      <c r="D403" s="219" t="s">
        <v>145</v>
      </c>
      <c r="E403" s="220" t="s">
        <v>1</v>
      </c>
      <c r="F403" s="221" t="s">
        <v>1002</v>
      </c>
      <c r="G403" s="218"/>
      <c r="H403" s="222">
        <v>21.6</v>
      </c>
      <c r="I403" s="223"/>
      <c r="J403" s="218"/>
      <c r="K403" s="218"/>
      <c r="L403" s="224"/>
      <c r="M403" s="225"/>
      <c r="N403" s="226"/>
      <c r="O403" s="226"/>
      <c r="P403" s="226"/>
      <c r="Q403" s="226"/>
      <c r="R403" s="226"/>
      <c r="S403" s="226"/>
      <c r="T403" s="227"/>
      <c r="AT403" s="228" t="s">
        <v>145</v>
      </c>
      <c r="AU403" s="228" t="s">
        <v>151</v>
      </c>
      <c r="AV403" s="13" t="s">
        <v>89</v>
      </c>
      <c r="AW403" s="13" t="s">
        <v>34</v>
      </c>
      <c r="AX403" s="13" t="s">
        <v>87</v>
      </c>
      <c r="AY403" s="228" t="s">
        <v>137</v>
      </c>
    </row>
    <row r="404" spans="1:65" s="2" customFormat="1" ht="24" customHeight="1">
      <c r="A404" s="35"/>
      <c r="B404" s="36"/>
      <c r="C404" s="204" t="s">
        <v>371</v>
      </c>
      <c r="D404" s="204" t="s">
        <v>139</v>
      </c>
      <c r="E404" s="205" t="s">
        <v>615</v>
      </c>
      <c r="F404" s="206" t="s">
        <v>616</v>
      </c>
      <c r="G404" s="207" t="s">
        <v>142</v>
      </c>
      <c r="H404" s="208">
        <v>72</v>
      </c>
      <c r="I404" s="209"/>
      <c r="J404" s="210">
        <f>ROUND(I404*H404,2)</f>
        <v>0</v>
      </c>
      <c r="K404" s="206" t="s">
        <v>143</v>
      </c>
      <c r="L404" s="40"/>
      <c r="M404" s="211" t="s">
        <v>1</v>
      </c>
      <c r="N404" s="212" t="s">
        <v>44</v>
      </c>
      <c r="O404" s="72"/>
      <c r="P404" s="213">
        <f>O404*H404</f>
        <v>0</v>
      </c>
      <c r="Q404" s="213">
        <v>4.0000000000000003E-5</v>
      </c>
      <c r="R404" s="213">
        <f>Q404*H404</f>
        <v>2.8800000000000002E-3</v>
      </c>
      <c r="S404" s="213">
        <v>0</v>
      </c>
      <c r="T404" s="214">
        <f>S404*H404</f>
        <v>0</v>
      </c>
      <c r="U404" s="35"/>
      <c r="V404" s="35"/>
      <c r="W404" s="35"/>
      <c r="X404" s="35"/>
      <c r="Y404" s="35"/>
      <c r="Z404" s="35"/>
      <c r="AA404" s="35"/>
      <c r="AB404" s="35"/>
      <c r="AC404" s="35"/>
      <c r="AD404" s="35"/>
      <c r="AE404" s="35"/>
      <c r="AR404" s="215" t="s">
        <v>144</v>
      </c>
      <c r="AT404" s="215" t="s">
        <v>139</v>
      </c>
      <c r="AU404" s="215" t="s">
        <v>151</v>
      </c>
      <c r="AY404" s="18" t="s">
        <v>137</v>
      </c>
      <c r="BE404" s="216">
        <f>IF(N404="základní",J404,0)</f>
        <v>0</v>
      </c>
      <c r="BF404" s="216">
        <f>IF(N404="snížená",J404,0)</f>
        <v>0</v>
      </c>
      <c r="BG404" s="216">
        <f>IF(N404="zákl. přenesená",J404,0)</f>
        <v>0</v>
      </c>
      <c r="BH404" s="216">
        <f>IF(N404="sníž. přenesená",J404,0)</f>
        <v>0</v>
      </c>
      <c r="BI404" s="216">
        <f>IF(N404="nulová",J404,0)</f>
        <v>0</v>
      </c>
      <c r="BJ404" s="18" t="s">
        <v>87</v>
      </c>
      <c r="BK404" s="216">
        <f>ROUND(I404*H404,2)</f>
        <v>0</v>
      </c>
      <c r="BL404" s="18" t="s">
        <v>144</v>
      </c>
      <c r="BM404" s="215" t="s">
        <v>1003</v>
      </c>
    </row>
    <row r="405" spans="1:65" s="13" customFormat="1" ht="22.5">
      <c r="B405" s="217"/>
      <c r="C405" s="218"/>
      <c r="D405" s="219" t="s">
        <v>145</v>
      </c>
      <c r="E405" s="220" t="s">
        <v>1</v>
      </c>
      <c r="F405" s="221" t="s">
        <v>1004</v>
      </c>
      <c r="G405" s="218"/>
      <c r="H405" s="222">
        <v>72</v>
      </c>
      <c r="I405" s="223"/>
      <c r="J405" s="218"/>
      <c r="K405" s="218"/>
      <c r="L405" s="224"/>
      <c r="M405" s="225"/>
      <c r="N405" s="226"/>
      <c r="O405" s="226"/>
      <c r="P405" s="226"/>
      <c r="Q405" s="226"/>
      <c r="R405" s="226"/>
      <c r="S405" s="226"/>
      <c r="T405" s="227"/>
      <c r="AT405" s="228" t="s">
        <v>145</v>
      </c>
      <c r="AU405" s="228" t="s">
        <v>151</v>
      </c>
      <c r="AV405" s="13" t="s">
        <v>89</v>
      </c>
      <c r="AW405" s="13" t="s">
        <v>34</v>
      </c>
      <c r="AX405" s="13" t="s">
        <v>87</v>
      </c>
      <c r="AY405" s="228" t="s">
        <v>137</v>
      </c>
    </row>
    <row r="406" spans="1:65" s="2" customFormat="1" ht="24" customHeight="1">
      <c r="A406" s="35"/>
      <c r="B406" s="36"/>
      <c r="C406" s="250" t="s">
        <v>272</v>
      </c>
      <c r="D406" s="250" t="s">
        <v>230</v>
      </c>
      <c r="E406" s="251" t="s">
        <v>1005</v>
      </c>
      <c r="F406" s="252" t="s">
        <v>1006</v>
      </c>
      <c r="G406" s="253" t="s">
        <v>142</v>
      </c>
      <c r="H406" s="254">
        <v>75.599999999999994</v>
      </c>
      <c r="I406" s="255"/>
      <c r="J406" s="256">
        <f>ROUND(I406*H406,2)</f>
        <v>0</v>
      </c>
      <c r="K406" s="252" t="s">
        <v>143</v>
      </c>
      <c r="L406" s="257"/>
      <c r="M406" s="258" t="s">
        <v>1</v>
      </c>
      <c r="N406" s="259" t="s">
        <v>44</v>
      </c>
      <c r="O406" s="72"/>
      <c r="P406" s="213">
        <f>O406*H406</f>
        <v>0</v>
      </c>
      <c r="Q406" s="213">
        <v>3.6999999999999998E-2</v>
      </c>
      <c r="R406" s="213">
        <f>Q406*H406</f>
        <v>2.7971999999999997</v>
      </c>
      <c r="S406" s="213">
        <v>0</v>
      </c>
      <c r="T406" s="214">
        <f>S406*H406</f>
        <v>0</v>
      </c>
      <c r="U406" s="35"/>
      <c r="V406" s="35"/>
      <c r="W406" s="35"/>
      <c r="X406" s="35"/>
      <c r="Y406" s="35"/>
      <c r="Z406" s="35"/>
      <c r="AA406" s="35"/>
      <c r="AB406" s="35"/>
      <c r="AC406" s="35"/>
      <c r="AD406" s="35"/>
      <c r="AE406" s="35"/>
      <c r="AR406" s="215" t="s">
        <v>158</v>
      </c>
      <c r="AT406" s="215" t="s">
        <v>230</v>
      </c>
      <c r="AU406" s="215" t="s">
        <v>151</v>
      </c>
      <c r="AY406" s="18" t="s">
        <v>137</v>
      </c>
      <c r="BE406" s="216">
        <f>IF(N406="základní",J406,0)</f>
        <v>0</v>
      </c>
      <c r="BF406" s="216">
        <f>IF(N406="snížená",J406,0)</f>
        <v>0</v>
      </c>
      <c r="BG406" s="216">
        <f>IF(N406="zákl. přenesená",J406,0)</f>
        <v>0</v>
      </c>
      <c r="BH406" s="216">
        <f>IF(N406="sníž. přenesená",J406,0)</f>
        <v>0</v>
      </c>
      <c r="BI406" s="216">
        <f>IF(N406="nulová",J406,0)</f>
        <v>0</v>
      </c>
      <c r="BJ406" s="18" t="s">
        <v>87</v>
      </c>
      <c r="BK406" s="216">
        <f>ROUND(I406*H406,2)</f>
        <v>0</v>
      </c>
      <c r="BL406" s="18" t="s">
        <v>144</v>
      </c>
      <c r="BM406" s="215" t="s">
        <v>1007</v>
      </c>
    </row>
    <row r="407" spans="1:65" s="13" customFormat="1" ht="22.5">
      <c r="B407" s="217"/>
      <c r="C407" s="218"/>
      <c r="D407" s="219" t="s">
        <v>145</v>
      </c>
      <c r="E407" s="220" t="s">
        <v>1</v>
      </c>
      <c r="F407" s="221" t="s">
        <v>1004</v>
      </c>
      <c r="G407" s="218"/>
      <c r="H407" s="222">
        <v>72</v>
      </c>
      <c r="I407" s="223"/>
      <c r="J407" s="218"/>
      <c r="K407" s="218"/>
      <c r="L407" s="224"/>
      <c r="M407" s="225"/>
      <c r="N407" s="226"/>
      <c r="O407" s="226"/>
      <c r="P407" s="226"/>
      <c r="Q407" s="226"/>
      <c r="R407" s="226"/>
      <c r="S407" s="226"/>
      <c r="T407" s="227"/>
      <c r="AT407" s="228" t="s">
        <v>145</v>
      </c>
      <c r="AU407" s="228" t="s">
        <v>151</v>
      </c>
      <c r="AV407" s="13" t="s">
        <v>89</v>
      </c>
      <c r="AW407" s="13" t="s">
        <v>34</v>
      </c>
      <c r="AX407" s="13" t="s">
        <v>79</v>
      </c>
      <c r="AY407" s="228" t="s">
        <v>137</v>
      </c>
    </row>
    <row r="408" spans="1:65" s="13" customFormat="1" ht="11.25">
      <c r="B408" s="217"/>
      <c r="C408" s="218"/>
      <c r="D408" s="219" t="s">
        <v>145</v>
      </c>
      <c r="E408" s="220" t="s">
        <v>1</v>
      </c>
      <c r="F408" s="221" t="s">
        <v>1008</v>
      </c>
      <c r="G408" s="218"/>
      <c r="H408" s="222">
        <v>3.6</v>
      </c>
      <c r="I408" s="223"/>
      <c r="J408" s="218"/>
      <c r="K408" s="218"/>
      <c r="L408" s="224"/>
      <c r="M408" s="225"/>
      <c r="N408" s="226"/>
      <c r="O408" s="226"/>
      <c r="P408" s="226"/>
      <c r="Q408" s="226"/>
      <c r="R408" s="226"/>
      <c r="S408" s="226"/>
      <c r="T408" s="227"/>
      <c r="AT408" s="228" t="s">
        <v>145</v>
      </c>
      <c r="AU408" s="228" t="s">
        <v>151</v>
      </c>
      <c r="AV408" s="13" t="s">
        <v>89</v>
      </c>
      <c r="AW408" s="13" t="s">
        <v>34</v>
      </c>
      <c r="AX408" s="13" t="s">
        <v>79</v>
      </c>
      <c r="AY408" s="228" t="s">
        <v>137</v>
      </c>
    </row>
    <row r="409" spans="1:65" s="14" customFormat="1" ht="11.25">
      <c r="B409" s="229"/>
      <c r="C409" s="230"/>
      <c r="D409" s="219" t="s">
        <v>145</v>
      </c>
      <c r="E409" s="231" t="s">
        <v>1</v>
      </c>
      <c r="F409" s="232" t="s">
        <v>147</v>
      </c>
      <c r="G409" s="230"/>
      <c r="H409" s="233">
        <v>75.599999999999994</v>
      </c>
      <c r="I409" s="234"/>
      <c r="J409" s="230"/>
      <c r="K409" s="230"/>
      <c r="L409" s="235"/>
      <c r="M409" s="236"/>
      <c r="N409" s="237"/>
      <c r="O409" s="237"/>
      <c r="P409" s="237"/>
      <c r="Q409" s="237"/>
      <c r="R409" s="237"/>
      <c r="S409" s="237"/>
      <c r="T409" s="238"/>
      <c r="AT409" s="239" t="s">
        <v>145</v>
      </c>
      <c r="AU409" s="239" t="s">
        <v>151</v>
      </c>
      <c r="AV409" s="14" t="s">
        <v>144</v>
      </c>
      <c r="AW409" s="14" t="s">
        <v>34</v>
      </c>
      <c r="AX409" s="14" t="s">
        <v>87</v>
      </c>
      <c r="AY409" s="239" t="s">
        <v>137</v>
      </c>
    </row>
    <row r="410" spans="1:65" s="2" customFormat="1" ht="24" customHeight="1">
      <c r="A410" s="35"/>
      <c r="B410" s="36"/>
      <c r="C410" s="204" t="s">
        <v>378</v>
      </c>
      <c r="D410" s="204" t="s">
        <v>139</v>
      </c>
      <c r="E410" s="205" t="s">
        <v>1009</v>
      </c>
      <c r="F410" s="206" t="s">
        <v>1010</v>
      </c>
      <c r="G410" s="207" t="s">
        <v>266</v>
      </c>
      <c r="H410" s="208">
        <v>34</v>
      </c>
      <c r="I410" s="209"/>
      <c r="J410" s="210">
        <f>ROUND(I410*H410,2)</f>
        <v>0</v>
      </c>
      <c r="K410" s="206" t="s">
        <v>143</v>
      </c>
      <c r="L410" s="40"/>
      <c r="M410" s="211" t="s">
        <v>1</v>
      </c>
      <c r="N410" s="212" t="s">
        <v>44</v>
      </c>
      <c r="O410" s="72"/>
      <c r="P410" s="213">
        <f>O410*H410</f>
        <v>0</v>
      </c>
      <c r="Q410" s="213">
        <v>6.9999999999999994E-5</v>
      </c>
      <c r="R410" s="213">
        <f>Q410*H410</f>
        <v>2.3799999999999997E-3</v>
      </c>
      <c r="S410" s="213">
        <v>0</v>
      </c>
      <c r="T410" s="214">
        <f>S410*H410</f>
        <v>0</v>
      </c>
      <c r="U410" s="35"/>
      <c r="V410" s="35"/>
      <c r="W410" s="35"/>
      <c r="X410" s="35"/>
      <c r="Y410" s="35"/>
      <c r="Z410" s="35"/>
      <c r="AA410" s="35"/>
      <c r="AB410" s="35"/>
      <c r="AC410" s="35"/>
      <c r="AD410" s="35"/>
      <c r="AE410" s="35"/>
      <c r="AR410" s="215" t="s">
        <v>144</v>
      </c>
      <c r="AT410" s="215" t="s">
        <v>139</v>
      </c>
      <c r="AU410" s="215" t="s">
        <v>151</v>
      </c>
      <c r="AY410" s="18" t="s">
        <v>137</v>
      </c>
      <c r="BE410" s="216">
        <f>IF(N410="základní",J410,0)</f>
        <v>0</v>
      </c>
      <c r="BF410" s="216">
        <f>IF(N410="snížená",J410,0)</f>
        <v>0</v>
      </c>
      <c r="BG410" s="216">
        <f>IF(N410="zákl. přenesená",J410,0)</f>
        <v>0</v>
      </c>
      <c r="BH410" s="216">
        <f>IF(N410="sníž. přenesená",J410,0)</f>
        <v>0</v>
      </c>
      <c r="BI410" s="216">
        <f>IF(N410="nulová",J410,0)</f>
        <v>0</v>
      </c>
      <c r="BJ410" s="18" t="s">
        <v>87</v>
      </c>
      <c r="BK410" s="216">
        <f>ROUND(I410*H410,2)</f>
        <v>0</v>
      </c>
      <c r="BL410" s="18" t="s">
        <v>144</v>
      </c>
      <c r="BM410" s="215" t="s">
        <v>1011</v>
      </c>
    </row>
    <row r="411" spans="1:65" s="13" customFormat="1" ht="11.25">
      <c r="B411" s="217"/>
      <c r="C411" s="218"/>
      <c r="D411" s="219" t="s">
        <v>145</v>
      </c>
      <c r="E411" s="220" t="s">
        <v>1</v>
      </c>
      <c r="F411" s="221" t="s">
        <v>1012</v>
      </c>
      <c r="G411" s="218"/>
      <c r="H411" s="222">
        <v>34</v>
      </c>
      <c r="I411" s="223"/>
      <c r="J411" s="218"/>
      <c r="K411" s="218"/>
      <c r="L411" s="224"/>
      <c r="M411" s="225"/>
      <c r="N411" s="226"/>
      <c r="O411" s="226"/>
      <c r="P411" s="226"/>
      <c r="Q411" s="226"/>
      <c r="R411" s="226"/>
      <c r="S411" s="226"/>
      <c r="T411" s="227"/>
      <c r="AT411" s="228" t="s">
        <v>145</v>
      </c>
      <c r="AU411" s="228" t="s">
        <v>151</v>
      </c>
      <c r="AV411" s="13" t="s">
        <v>89</v>
      </c>
      <c r="AW411" s="13" t="s">
        <v>34</v>
      </c>
      <c r="AX411" s="13" t="s">
        <v>87</v>
      </c>
      <c r="AY411" s="228" t="s">
        <v>137</v>
      </c>
    </row>
    <row r="412" spans="1:65" s="2" customFormat="1" ht="24" customHeight="1">
      <c r="A412" s="35"/>
      <c r="B412" s="36"/>
      <c r="C412" s="250" t="s">
        <v>276</v>
      </c>
      <c r="D412" s="250" t="s">
        <v>230</v>
      </c>
      <c r="E412" s="251" t="s">
        <v>1013</v>
      </c>
      <c r="F412" s="252" t="s">
        <v>1014</v>
      </c>
      <c r="G412" s="253" t="s">
        <v>266</v>
      </c>
      <c r="H412" s="254">
        <v>34</v>
      </c>
      <c r="I412" s="255"/>
      <c r="J412" s="256">
        <f>ROUND(I412*H412,2)</f>
        <v>0</v>
      </c>
      <c r="K412" s="252" t="s">
        <v>143</v>
      </c>
      <c r="L412" s="257"/>
      <c r="M412" s="258" t="s">
        <v>1</v>
      </c>
      <c r="N412" s="259" t="s">
        <v>44</v>
      </c>
      <c r="O412" s="72"/>
      <c r="P412" s="213">
        <f>O412*H412</f>
        <v>0</v>
      </c>
      <c r="Q412" s="213">
        <v>1.4999999999999999E-2</v>
      </c>
      <c r="R412" s="213">
        <f>Q412*H412</f>
        <v>0.51</v>
      </c>
      <c r="S412" s="213">
        <v>0</v>
      </c>
      <c r="T412" s="214">
        <f>S412*H412</f>
        <v>0</v>
      </c>
      <c r="U412" s="35"/>
      <c r="V412" s="35"/>
      <c r="W412" s="35"/>
      <c r="X412" s="35"/>
      <c r="Y412" s="35"/>
      <c r="Z412" s="35"/>
      <c r="AA412" s="35"/>
      <c r="AB412" s="35"/>
      <c r="AC412" s="35"/>
      <c r="AD412" s="35"/>
      <c r="AE412" s="35"/>
      <c r="AR412" s="215" t="s">
        <v>158</v>
      </c>
      <c r="AT412" s="215" t="s">
        <v>230</v>
      </c>
      <c r="AU412" s="215" t="s">
        <v>151</v>
      </c>
      <c r="AY412" s="18" t="s">
        <v>137</v>
      </c>
      <c r="BE412" s="216">
        <f>IF(N412="základní",J412,0)</f>
        <v>0</v>
      </c>
      <c r="BF412" s="216">
        <f>IF(N412="snížená",J412,0)</f>
        <v>0</v>
      </c>
      <c r="BG412" s="216">
        <f>IF(N412="zákl. přenesená",J412,0)</f>
        <v>0</v>
      </c>
      <c r="BH412" s="216">
        <f>IF(N412="sníž. přenesená",J412,0)</f>
        <v>0</v>
      </c>
      <c r="BI412" s="216">
        <f>IF(N412="nulová",J412,0)</f>
        <v>0</v>
      </c>
      <c r="BJ412" s="18" t="s">
        <v>87</v>
      </c>
      <c r="BK412" s="216">
        <f>ROUND(I412*H412,2)</f>
        <v>0</v>
      </c>
      <c r="BL412" s="18" t="s">
        <v>144</v>
      </c>
      <c r="BM412" s="215" t="s">
        <v>1015</v>
      </c>
    </row>
    <row r="413" spans="1:65" s="13" customFormat="1" ht="11.25">
      <c r="B413" s="217"/>
      <c r="C413" s="218"/>
      <c r="D413" s="219" t="s">
        <v>145</v>
      </c>
      <c r="E413" s="220" t="s">
        <v>1</v>
      </c>
      <c r="F413" s="221" t="s">
        <v>1016</v>
      </c>
      <c r="G413" s="218"/>
      <c r="H413" s="222">
        <v>34</v>
      </c>
      <c r="I413" s="223"/>
      <c r="J413" s="218"/>
      <c r="K413" s="218"/>
      <c r="L413" s="224"/>
      <c r="M413" s="225"/>
      <c r="N413" s="226"/>
      <c r="O413" s="226"/>
      <c r="P413" s="226"/>
      <c r="Q413" s="226"/>
      <c r="R413" s="226"/>
      <c r="S413" s="226"/>
      <c r="T413" s="227"/>
      <c r="AT413" s="228" t="s">
        <v>145</v>
      </c>
      <c r="AU413" s="228" t="s">
        <v>151</v>
      </c>
      <c r="AV413" s="13" t="s">
        <v>89</v>
      </c>
      <c r="AW413" s="13" t="s">
        <v>34</v>
      </c>
      <c r="AX413" s="13" t="s">
        <v>87</v>
      </c>
      <c r="AY413" s="228" t="s">
        <v>137</v>
      </c>
    </row>
    <row r="414" spans="1:65" s="2" customFormat="1" ht="24" customHeight="1">
      <c r="A414" s="35"/>
      <c r="B414" s="36"/>
      <c r="C414" s="204" t="s">
        <v>387</v>
      </c>
      <c r="D414" s="204" t="s">
        <v>139</v>
      </c>
      <c r="E414" s="205" t="s">
        <v>685</v>
      </c>
      <c r="F414" s="206" t="s">
        <v>686</v>
      </c>
      <c r="G414" s="207" t="s">
        <v>173</v>
      </c>
      <c r="H414" s="208">
        <v>8.5</v>
      </c>
      <c r="I414" s="209"/>
      <c r="J414" s="210">
        <f>ROUND(I414*H414,2)</f>
        <v>0</v>
      </c>
      <c r="K414" s="206" t="s">
        <v>143</v>
      </c>
      <c r="L414" s="40"/>
      <c r="M414" s="211" t="s">
        <v>1</v>
      </c>
      <c r="N414" s="212" t="s">
        <v>44</v>
      </c>
      <c r="O414" s="72"/>
      <c r="P414" s="213">
        <f>O414*H414</f>
        <v>0</v>
      </c>
      <c r="Q414" s="213">
        <v>0</v>
      </c>
      <c r="R414" s="213">
        <f>Q414*H414</f>
        <v>0</v>
      </c>
      <c r="S414" s="213">
        <v>0</v>
      </c>
      <c r="T414" s="214">
        <f>S414*H414</f>
        <v>0</v>
      </c>
      <c r="U414" s="35"/>
      <c r="V414" s="35"/>
      <c r="W414" s="35"/>
      <c r="X414" s="35"/>
      <c r="Y414" s="35"/>
      <c r="Z414" s="35"/>
      <c r="AA414" s="35"/>
      <c r="AB414" s="35"/>
      <c r="AC414" s="35"/>
      <c r="AD414" s="35"/>
      <c r="AE414" s="35"/>
      <c r="AR414" s="215" t="s">
        <v>144</v>
      </c>
      <c r="AT414" s="215" t="s">
        <v>139</v>
      </c>
      <c r="AU414" s="215" t="s">
        <v>151</v>
      </c>
      <c r="AY414" s="18" t="s">
        <v>137</v>
      </c>
      <c r="BE414" s="216">
        <f>IF(N414="základní",J414,0)</f>
        <v>0</v>
      </c>
      <c r="BF414" s="216">
        <f>IF(N414="snížená",J414,0)</f>
        <v>0</v>
      </c>
      <c r="BG414" s="216">
        <f>IF(N414="zákl. přenesená",J414,0)</f>
        <v>0</v>
      </c>
      <c r="BH414" s="216">
        <f>IF(N414="sníž. přenesená",J414,0)</f>
        <v>0</v>
      </c>
      <c r="BI414" s="216">
        <f>IF(N414="nulová",J414,0)</f>
        <v>0</v>
      </c>
      <c r="BJ414" s="18" t="s">
        <v>87</v>
      </c>
      <c r="BK414" s="216">
        <f>ROUND(I414*H414,2)</f>
        <v>0</v>
      </c>
      <c r="BL414" s="18" t="s">
        <v>144</v>
      </c>
      <c r="BM414" s="215" t="s">
        <v>1017</v>
      </c>
    </row>
    <row r="415" spans="1:65" s="15" customFormat="1" ht="11.25">
      <c r="B415" s="240"/>
      <c r="C415" s="241"/>
      <c r="D415" s="219" t="s">
        <v>145</v>
      </c>
      <c r="E415" s="242" t="s">
        <v>1</v>
      </c>
      <c r="F415" s="243" t="s">
        <v>1018</v>
      </c>
      <c r="G415" s="241"/>
      <c r="H415" s="242" t="s">
        <v>1</v>
      </c>
      <c r="I415" s="244"/>
      <c r="J415" s="241"/>
      <c r="K415" s="241"/>
      <c r="L415" s="245"/>
      <c r="M415" s="246"/>
      <c r="N415" s="247"/>
      <c r="O415" s="247"/>
      <c r="P415" s="247"/>
      <c r="Q415" s="247"/>
      <c r="R415" s="247"/>
      <c r="S415" s="247"/>
      <c r="T415" s="248"/>
      <c r="AT415" s="249" t="s">
        <v>145</v>
      </c>
      <c r="AU415" s="249" t="s">
        <v>151</v>
      </c>
      <c r="AV415" s="15" t="s">
        <v>87</v>
      </c>
      <c r="AW415" s="15" t="s">
        <v>34</v>
      </c>
      <c r="AX415" s="15" t="s">
        <v>79</v>
      </c>
      <c r="AY415" s="249" t="s">
        <v>137</v>
      </c>
    </row>
    <row r="416" spans="1:65" s="13" customFormat="1" ht="11.25">
      <c r="B416" s="217"/>
      <c r="C416" s="218"/>
      <c r="D416" s="219" t="s">
        <v>145</v>
      </c>
      <c r="E416" s="220" t="s">
        <v>1</v>
      </c>
      <c r="F416" s="221" t="s">
        <v>1019</v>
      </c>
      <c r="G416" s="218"/>
      <c r="H416" s="222">
        <v>8.5</v>
      </c>
      <c r="I416" s="223"/>
      <c r="J416" s="218"/>
      <c r="K416" s="218"/>
      <c r="L416" s="224"/>
      <c r="M416" s="225"/>
      <c r="N416" s="226"/>
      <c r="O416" s="226"/>
      <c r="P416" s="226"/>
      <c r="Q416" s="226"/>
      <c r="R416" s="226"/>
      <c r="S416" s="226"/>
      <c r="T416" s="227"/>
      <c r="AT416" s="228" t="s">
        <v>145</v>
      </c>
      <c r="AU416" s="228" t="s">
        <v>151</v>
      </c>
      <c r="AV416" s="13" t="s">
        <v>89</v>
      </c>
      <c r="AW416" s="13" t="s">
        <v>34</v>
      </c>
      <c r="AX416" s="13" t="s">
        <v>87</v>
      </c>
      <c r="AY416" s="228" t="s">
        <v>137</v>
      </c>
    </row>
    <row r="417" spans="1:65" s="12" customFormat="1" ht="20.85" customHeight="1">
      <c r="B417" s="188"/>
      <c r="C417" s="189"/>
      <c r="D417" s="190" t="s">
        <v>78</v>
      </c>
      <c r="E417" s="202" t="s">
        <v>1020</v>
      </c>
      <c r="F417" s="202" t="s">
        <v>1021</v>
      </c>
      <c r="G417" s="189"/>
      <c r="H417" s="189"/>
      <c r="I417" s="192"/>
      <c r="J417" s="203">
        <f>BK417</f>
        <v>0</v>
      </c>
      <c r="K417" s="189"/>
      <c r="L417" s="194"/>
      <c r="M417" s="195"/>
      <c r="N417" s="196"/>
      <c r="O417" s="196"/>
      <c r="P417" s="197">
        <f>SUM(P418:P430)</f>
        <v>0</v>
      </c>
      <c r="Q417" s="196"/>
      <c r="R417" s="197">
        <f>SUM(R418:R430)</f>
        <v>14.77694</v>
      </c>
      <c r="S417" s="196"/>
      <c r="T417" s="198">
        <f>SUM(T418:T430)</f>
        <v>0</v>
      </c>
      <c r="AR417" s="199" t="s">
        <v>87</v>
      </c>
      <c r="AT417" s="200" t="s">
        <v>78</v>
      </c>
      <c r="AU417" s="200" t="s">
        <v>89</v>
      </c>
      <c r="AY417" s="199" t="s">
        <v>137</v>
      </c>
      <c r="BK417" s="201">
        <f>SUM(BK418:BK430)</f>
        <v>0</v>
      </c>
    </row>
    <row r="418" spans="1:65" s="2" customFormat="1" ht="24" customHeight="1">
      <c r="A418" s="35"/>
      <c r="B418" s="36"/>
      <c r="C418" s="204" t="s">
        <v>280</v>
      </c>
      <c r="D418" s="204" t="s">
        <v>139</v>
      </c>
      <c r="E418" s="205" t="s">
        <v>1022</v>
      </c>
      <c r="F418" s="206" t="s">
        <v>1023</v>
      </c>
      <c r="G418" s="207" t="s">
        <v>266</v>
      </c>
      <c r="H418" s="208">
        <v>15</v>
      </c>
      <c r="I418" s="209"/>
      <c r="J418" s="210">
        <f t="shared" ref="J418:J425" si="0">ROUND(I418*H418,2)</f>
        <v>0</v>
      </c>
      <c r="K418" s="206" t="s">
        <v>143</v>
      </c>
      <c r="L418" s="40"/>
      <c r="M418" s="211" t="s">
        <v>1</v>
      </c>
      <c r="N418" s="212" t="s">
        <v>44</v>
      </c>
      <c r="O418" s="72"/>
      <c r="P418" s="213">
        <f t="shared" ref="P418:P425" si="1">O418*H418</f>
        <v>0</v>
      </c>
      <c r="Q418" s="213">
        <v>0.34089999999999998</v>
      </c>
      <c r="R418" s="213">
        <f t="shared" ref="R418:R425" si="2">Q418*H418</f>
        <v>5.1135000000000002</v>
      </c>
      <c r="S418" s="213">
        <v>0</v>
      </c>
      <c r="T418" s="214">
        <f t="shared" ref="T418:T425" si="3">S418*H418</f>
        <v>0</v>
      </c>
      <c r="U418" s="35"/>
      <c r="V418" s="35"/>
      <c r="W418" s="35"/>
      <c r="X418" s="35"/>
      <c r="Y418" s="35"/>
      <c r="Z418" s="35"/>
      <c r="AA418" s="35"/>
      <c r="AB418" s="35"/>
      <c r="AC418" s="35"/>
      <c r="AD418" s="35"/>
      <c r="AE418" s="35"/>
      <c r="AR418" s="215" t="s">
        <v>144</v>
      </c>
      <c r="AT418" s="215" t="s">
        <v>139</v>
      </c>
      <c r="AU418" s="215" t="s">
        <v>151</v>
      </c>
      <c r="AY418" s="18" t="s">
        <v>137</v>
      </c>
      <c r="BE418" s="216">
        <f t="shared" ref="BE418:BE425" si="4">IF(N418="základní",J418,0)</f>
        <v>0</v>
      </c>
      <c r="BF418" s="216">
        <f t="shared" ref="BF418:BF425" si="5">IF(N418="snížená",J418,0)</f>
        <v>0</v>
      </c>
      <c r="BG418" s="216">
        <f t="shared" ref="BG418:BG425" si="6">IF(N418="zákl. přenesená",J418,0)</f>
        <v>0</v>
      </c>
      <c r="BH418" s="216">
        <f t="shared" ref="BH418:BH425" si="7">IF(N418="sníž. přenesená",J418,0)</f>
        <v>0</v>
      </c>
      <c r="BI418" s="216">
        <f t="shared" ref="BI418:BI425" si="8">IF(N418="nulová",J418,0)</f>
        <v>0</v>
      </c>
      <c r="BJ418" s="18" t="s">
        <v>87</v>
      </c>
      <c r="BK418" s="216">
        <f t="shared" ref="BK418:BK425" si="9">ROUND(I418*H418,2)</f>
        <v>0</v>
      </c>
      <c r="BL418" s="18" t="s">
        <v>144</v>
      </c>
      <c r="BM418" s="215" t="s">
        <v>1024</v>
      </c>
    </row>
    <row r="419" spans="1:65" s="2" customFormat="1" ht="24" customHeight="1">
      <c r="A419" s="35"/>
      <c r="B419" s="36"/>
      <c r="C419" s="250" t="s">
        <v>394</v>
      </c>
      <c r="D419" s="250" t="s">
        <v>230</v>
      </c>
      <c r="E419" s="251" t="s">
        <v>1025</v>
      </c>
      <c r="F419" s="252" t="s">
        <v>1026</v>
      </c>
      <c r="G419" s="253" t="s">
        <v>266</v>
      </c>
      <c r="H419" s="254">
        <v>15</v>
      </c>
      <c r="I419" s="255"/>
      <c r="J419" s="256">
        <f t="shared" si="0"/>
        <v>0</v>
      </c>
      <c r="K419" s="252" t="s">
        <v>143</v>
      </c>
      <c r="L419" s="257"/>
      <c r="M419" s="258" t="s">
        <v>1</v>
      </c>
      <c r="N419" s="259" t="s">
        <v>44</v>
      </c>
      <c r="O419" s="72"/>
      <c r="P419" s="213">
        <f t="shared" si="1"/>
        <v>0</v>
      </c>
      <c r="Q419" s="213">
        <v>2.7E-2</v>
      </c>
      <c r="R419" s="213">
        <f t="shared" si="2"/>
        <v>0.40499999999999997</v>
      </c>
      <c r="S419" s="213">
        <v>0</v>
      </c>
      <c r="T419" s="214">
        <f t="shared" si="3"/>
        <v>0</v>
      </c>
      <c r="U419" s="35"/>
      <c r="V419" s="35"/>
      <c r="W419" s="35"/>
      <c r="X419" s="35"/>
      <c r="Y419" s="35"/>
      <c r="Z419" s="35"/>
      <c r="AA419" s="35"/>
      <c r="AB419" s="35"/>
      <c r="AC419" s="35"/>
      <c r="AD419" s="35"/>
      <c r="AE419" s="35"/>
      <c r="AR419" s="215" t="s">
        <v>158</v>
      </c>
      <c r="AT419" s="215" t="s">
        <v>230</v>
      </c>
      <c r="AU419" s="215" t="s">
        <v>151</v>
      </c>
      <c r="AY419" s="18" t="s">
        <v>137</v>
      </c>
      <c r="BE419" s="216">
        <f t="shared" si="4"/>
        <v>0</v>
      </c>
      <c r="BF419" s="216">
        <f t="shared" si="5"/>
        <v>0</v>
      </c>
      <c r="BG419" s="216">
        <f t="shared" si="6"/>
        <v>0</v>
      </c>
      <c r="BH419" s="216">
        <f t="shared" si="7"/>
        <v>0</v>
      </c>
      <c r="BI419" s="216">
        <f t="shared" si="8"/>
        <v>0</v>
      </c>
      <c r="BJ419" s="18" t="s">
        <v>87</v>
      </c>
      <c r="BK419" s="216">
        <f t="shared" si="9"/>
        <v>0</v>
      </c>
      <c r="BL419" s="18" t="s">
        <v>144</v>
      </c>
      <c r="BM419" s="215" t="s">
        <v>1027</v>
      </c>
    </row>
    <row r="420" spans="1:65" s="2" customFormat="1" ht="24" customHeight="1">
      <c r="A420" s="35"/>
      <c r="B420" s="36"/>
      <c r="C420" s="250" t="s">
        <v>284</v>
      </c>
      <c r="D420" s="250" t="s">
        <v>230</v>
      </c>
      <c r="E420" s="251" t="s">
        <v>1028</v>
      </c>
      <c r="F420" s="252" t="s">
        <v>1029</v>
      </c>
      <c r="G420" s="253" t="s">
        <v>266</v>
      </c>
      <c r="H420" s="254">
        <v>15</v>
      </c>
      <c r="I420" s="255"/>
      <c r="J420" s="256">
        <f t="shared" si="0"/>
        <v>0</v>
      </c>
      <c r="K420" s="252" t="s">
        <v>143</v>
      </c>
      <c r="L420" s="257"/>
      <c r="M420" s="258" t="s">
        <v>1</v>
      </c>
      <c r="N420" s="259" t="s">
        <v>44</v>
      </c>
      <c r="O420" s="72"/>
      <c r="P420" s="213">
        <f t="shared" si="1"/>
        <v>0</v>
      </c>
      <c r="Q420" s="213">
        <v>4.0000000000000001E-3</v>
      </c>
      <c r="R420" s="213">
        <f t="shared" si="2"/>
        <v>0.06</v>
      </c>
      <c r="S420" s="213">
        <v>0</v>
      </c>
      <c r="T420" s="214">
        <f t="shared" si="3"/>
        <v>0</v>
      </c>
      <c r="U420" s="35"/>
      <c r="V420" s="35"/>
      <c r="W420" s="35"/>
      <c r="X420" s="35"/>
      <c r="Y420" s="35"/>
      <c r="Z420" s="35"/>
      <c r="AA420" s="35"/>
      <c r="AB420" s="35"/>
      <c r="AC420" s="35"/>
      <c r="AD420" s="35"/>
      <c r="AE420" s="35"/>
      <c r="AR420" s="215" t="s">
        <v>158</v>
      </c>
      <c r="AT420" s="215" t="s">
        <v>230</v>
      </c>
      <c r="AU420" s="215" t="s">
        <v>151</v>
      </c>
      <c r="AY420" s="18" t="s">
        <v>137</v>
      </c>
      <c r="BE420" s="216">
        <f t="shared" si="4"/>
        <v>0</v>
      </c>
      <c r="BF420" s="216">
        <f t="shared" si="5"/>
        <v>0</v>
      </c>
      <c r="BG420" s="216">
        <f t="shared" si="6"/>
        <v>0</v>
      </c>
      <c r="BH420" s="216">
        <f t="shared" si="7"/>
        <v>0</v>
      </c>
      <c r="BI420" s="216">
        <f t="shared" si="8"/>
        <v>0</v>
      </c>
      <c r="BJ420" s="18" t="s">
        <v>87</v>
      </c>
      <c r="BK420" s="216">
        <f t="shared" si="9"/>
        <v>0</v>
      </c>
      <c r="BL420" s="18" t="s">
        <v>144</v>
      </c>
      <c r="BM420" s="215" t="s">
        <v>1030</v>
      </c>
    </row>
    <row r="421" spans="1:65" s="2" customFormat="1" ht="16.5" customHeight="1">
      <c r="A421" s="35"/>
      <c r="B421" s="36"/>
      <c r="C421" s="250" t="s">
        <v>401</v>
      </c>
      <c r="D421" s="250" t="s">
        <v>230</v>
      </c>
      <c r="E421" s="251" t="s">
        <v>1031</v>
      </c>
      <c r="F421" s="252" t="s">
        <v>1032</v>
      </c>
      <c r="G421" s="253" t="s">
        <v>266</v>
      </c>
      <c r="H421" s="254">
        <v>15</v>
      </c>
      <c r="I421" s="255"/>
      <c r="J421" s="256">
        <f t="shared" si="0"/>
        <v>0</v>
      </c>
      <c r="K421" s="252" t="s">
        <v>143</v>
      </c>
      <c r="L421" s="257"/>
      <c r="M421" s="258" t="s">
        <v>1</v>
      </c>
      <c r="N421" s="259" t="s">
        <v>44</v>
      </c>
      <c r="O421" s="72"/>
      <c r="P421" s="213">
        <f t="shared" si="1"/>
        <v>0</v>
      </c>
      <c r="Q421" s="213">
        <v>0.111</v>
      </c>
      <c r="R421" s="213">
        <f t="shared" si="2"/>
        <v>1.665</v>
      </c>
      <c r="S421" s="213">
        <v>0</v>
      </c>
      <c r="T421" s="214">
        <f t="shared" si="3"/>
        <v>0</v>
      </c>
      <c r="U421" s="35"/>
      <c r="V421" s="35"/>
      <c r="W421" s="35"/>
      <c r="X421" s="35"/>
      <c r="Y421" s="35"/>
      <c r="Z421" s="35"/>
      <c r="AA421" s="35"/>
      <c r="AB421" s="35"/>
      <c r="AC421" s="35"/>
      <c r="AD421" s="35"/>
      <c r="AE421" s="35"/>
      <c r="AR421" s="215" t="s">
        <v>158</v>
      </c>
      <c r="AT421" s="215" t="s">
        <v>230</v>
      </c>
      <c r="AU421" s="215" t="s">
        <v>151</v>
      </c>
      <c r="AY421" s="18" t="s">
        <v>137</v>
      </c>
      <c r="BE421" s="216">
        <f t="shared" si="4"/>
        <v>0</v>
      </c>
      <c r="BF421" s="216">
        <f t="shared" si="5"/>
        <v>0</v>
      </c>
      <c r="BG421" s="216">
        <f t="shared" si="6"/>
        <v>0</v>
      </c>
      <c r="BH421" s="216">
        <f t="shared" si="7"/>
        <v>0</v>
      </c>
      <c r="BI421" s="216">
        <f t="shared" si="8"/>
        <v>0</v>
      </c>
      <c r="BJ421" s="18" t="s">
        <v>87</v>
      </c>
      <c r="BK421" s="216">
        <f t="shared" si="9"/>
        <v>0</v>
      </c>
      <c r="BL421" s="18" t="s">
        <v>144</v>
      </c>
      <c r="BM421" s="215" t="s">
        <v>1033</v>
      </c>
    </row>
    <row r="422" spans="1:65" s="2" customFormat="1" ht="24" customHeight="1">
      <c r="A422" s="35"/>
      <c r="B422" s="36"/>
      <c r="C422" s="250" t="s">
        <v>288</v>
      </c>
      <c r="D422" s="250" t="s">
        <v>230</v>
      </c>
      <c r="E422" s="251" t="s">
        <v>1034</v>
      </c>
      <c r="F422" s="252" t="s">
        <v>1035</v>
      </c>
      <c r="G422" s="253" t="s">
        <v>266</v>
      </c>
      <c r="H422" s="254">
        <v>15</v>
      </c>
      <c r="I422" s="255"/>
      <c r="J422" s="256">
        <f t="shared" si="0"/>
        <v>0</v>
      </c>
      <c r="K422" s="252" t="s">
        <v>143</v>
      </c>
      <c r="L422" s="257"/>
      <c r="M422" s="258" t="s">
        <v>1</v>
      </c>
      <c r="N422" s="259" t="s">
        <v>44</v>
      </c>
      <c r="O422" s="72"/>
      <c r="P422" s="213">
        <f t="shared" si="1"/>
        <v>0</v>
      </c>
      <c r="Q422" s="213">
        <v>5.7000000000000002E-2</v>
      </c>
      <c r="R422" s="213">
        <f t="shared" si="2"/>
        <v>0.85499999999999998</v>
      </c>
      <c r="S422" s="213">
        <v>0</v>
      </c>
      <c r="T422" s="214">
        <f t="shared" si="3"/>
        <v>0</v>
      </c>
      <c r="U422" s="35"/>
      <c r="V422" s="35"/>
      <c r="W422" s="35"/>
      <c r="X422" s="35"/>
      <c r="Y422" s="35"/>
      <c r="Z422" s="35"/>
      <c r="AA422" s="35"/>
      <c r="AB422" s="35"/>
      <c r="AC422" s="35"/>
      <c r="AD422" s="35"/>
      <c r="AE422" s="35"/>
      <c r="AR422" s="215" t="s">
        <v>158</v>
      </c>
      <c r="AT422" s="215" t="s">
        <v>230</v>
      </c>
      <c r="AU422" s="215" t="s">
        <v>151</v>
      </c>
      <c r="AY422" s="18" t="s">
        <v>137</v>
      </c>
      <c r="BE422" s="216">
        <f t="shared" si="4"/>
        <v>0</v>
      </c>
      <c r="BF422" s="216">
        <f t="shared" si="5"/>
        <v>0</v>
      </c>
      <c r="BG422" s="216">
        <f t="shared" si="6"/>
        <v>0</v>
      </c>
      <c r="BH422" s="216">
        <f t="shared" si="7"/>
        <v>0</v>
      </c>
      <c r="BI422" s="216">
        <f t="shared" si="8"/>
        <v>0</v>
      </c>
      <c r="BJ422" s="18" t="s">
        <v>87</v>
      </c>
      <c r="BK422" s="216">
        <f t="shared" si="9"/>
        <v>0</v>
      </c>
      <c r="BL422" s="18" t="s">
        <v>144</v>
      </c>
      <c r="BM422" s="215" t="s">
        <v>1036</v>
      </c>
    </row>
    <row r="423" spans="1:65" s="2" customFormat="1" ht="24" customHeight="1">
      <c r="A423" s="35"/>
      <c r="B423" s="36"/>
      <c r="C423" s="250" t="s">
        <v>408</v>
      </c>
      <c r="D423" s="250" t="s">
        <v>230</v>
      </c>
      <c r="E423" s="251" t="s">
        <v>1037</v>
      </c>
      <c r="F423" s="252" t="s">
        <v>1038</v>
      </c>
      <c r="G423" s="253" t="s">
        <v>266</v>
      </c>
      <c r="H423" s="254">
        <v>15</v>
      </c>
      <c r="I423" s="255"/>
      <c r="J423" s="256">
        <f t="shared" si="0"/>
        <v>0</v>
      </c>
      <c r="K423" s="252" t="s">
        <v>143</v>
      </c>
      <c r="L423" s="257"/>
      <c r="M423" s="258" t="s">
        <v>1</v>
      </c>
      <c r="N423" s="259" t="s">
        <v>44</v>
      </c>
      <c r="O423" s="72"/>
      <c r="P423" s="213">
        <f t="shared" si="1"/>
        <v>0</v>
      </c>
      <c r="Q423" s="213">
        <v>0.08</v>
      </c>
      <c r="R423" s="213">
        <f t="shared" si="2"/>
        <v>1.2</v>
      </c>
      <c r="S423" s="213">
        <v>0</v>
      </c>
      <c r="T423" s="214">
        <f t="shared" si="3"/>
        <v>0</v>
      </c>
      <c r="U423" s="35"/>
      <c r="V423" s="35"/>
      <c r="W423" s="35"/>
      <c r="X423" s="35"/>
      <c r="Y423" s="35"/>
      <c r="Z423" s="35"/>
      <c r="AA423" s="35"/>
      <c r="AB423" s="35"/>
      <c r="AC423" s="35"/>
      <c r="AD423" s="35"/>
      <c r="AE423" s="35"/>
      <c r="AR423" s="215" t="s">
        <v>158</v>
      </c>
      <c r="AT423" s="215" t="s">
        <v>230</v>
      </c>
      <c r="AU423" s="215" t="s">
        <v>151</v>
      </c>
      <c r="AY423" s="18" t="s">
        <v>137</v>
      </c>
      <c r="BE423" s="216">
        <f t="shared" si="4"/>
        <v>0</v>
      </c>
      <c r="BF423" s="216">
        <f t="shared" si="5"/>
        <v>0</v>
      </c>
      <c r="BG423" s="216">
        <f t="shared" si="6"/>
        <v>0</v>
      </c>
      <c r="BH423" s="216">
        <f t="shared" si="7"/>
        <v>0</v>
      </c>
      <c r="BI423" s="216">
        <f t="shared" si="8"/>
        <v>0</v>
      </c>
      <c r="BJ423" s="18" t="s">
        <v>87</v>
      </c>
      <c r="BK423" s="216">
        <f t="shared" si="9"/>
        <v>0</v>
      </c>
      <c r="BL423" s="18" t="s">
        <v>144</v>
      </c>
      <c r="BM423" s="215" t="s">
        <v>1039</v>
      </c>
    </row>
    <row r="424" spans="1:65" s="2" customFormat="1" ht="24" customHeight="1">
      <c r="A424" s="35"/>
      <c r="B424" s="36"/>
      <c r="C424" s="250" t="s">
        <v>292</v>
      </c>
      <c r="D424" s="250" t="s">
        <v>230</v>
      </c>
      <c r="E424" s="251" t="s">
        <v>1040</v>
      </c>
      <c r="F424" s="252" t="s">
        <v>1041</v>
      </c>
      <c r="G424" s="253" t="s">
        <v>266</v>
      </c>
      <c r="H424" s="254">
        <v>15</v>
      </c>
      <c r="I424" s="255"/>
      <c r="J424" s="256">
        <f t="shared" si="0"/>
        <v>0</v>
      </c>
      <c r="K424" s="252" t="s">
        <v>143</v>
      </c>
      <c r="L424" s="257"/>
      <c r="M424" s="258" t="s">
        <v>1</v>
      </c>
      <c r="N424" s="259" t="s">
        <v>44</v>
      </c>
      <c r="O424" s="72"/>
      <c r="P424" s="213">
        <f t="shared" si="1"/>
        <v>0</v>
      </c>
      <c r="Q424" s="213">
        <v>7.1999999999999995E-2</v>
      </c>
      <c r="R424" s="213">
        <f t="shared" si="2"/>
        <v>1.0799999999999998</v>
      </c>
      <c r="S424" s="213">
        <v>0</v>
      </c>
      <c r="T424" s="214">
        <f t="shared" si="3"/>
        <v>0</v>
      </c>
      <c r="U424" s="35"/>
      <c r="V424" s="35"/>
      <c r="W424" s="35"/>
      <c r="X424" s="35"/>
      <c r="Y424" s="35"/>
      <c r="Z424" s="35"/>
      <c r="AA424" s="35"/>
      <c r="AB424" s="35"/>
      <c r="AC424" s="35"/>
      <c r="AD424" s="35"/>
      <c r="AE424" s="35"/>
      <c r="AR424" s="215" t="s">
        <v>158</v>
      </c>
      <c r="AT424" s="215" t="s">
        <v>230</v>
      </c>
      <c r="AU424" s="215" t="s">
        <v>151</v>
      </c>
      <c r="AY424" s="18" t="s">
        <v>137</v>
      </c>
      <c r="BE424" s="216">
        <f t="shared" si="4"/>
        <v>0</v>
      </c>
      <c r="BF424" s="216">
        <f t="shared" si="5"/>
        <v>0</v>
      </c>
      <c r="BG424" s="216">
        <f t="shared" si="6"/>
        <v>0</v>
      </c>
      <c r="BH424" s="216">
        <f t="shared" si="7"/>
        <v>0</v>
      </c>
      <c r="BI424" s="216">
        <f t="shared" si="8"/>
        <v>0</v>
      </c>
      <c r="BJ424" s="18" t="s">
        <v>87</v>
      </c>
      <c r="BK424" s="216">
        <f t="shared" si="9"/>
        <v>0</v>
      </c>
      <c r="BL424" s="18" t="s">
        <v>144</v>
      </c>
      <c r="BM424" s="215" t="s">
        <v>1042</v>
      </c>
    </row>
    <row r="425" spans="1:65" s="2" customFormat="1" ht="24" customHeight="1">
      <c r="A425" s="35"/>
      <c r="B425" s="36"/>
      <c r="C425" s="204" t="s">
        <v>415</v>
      </c>
      <c r="D425" s="204" t="s">
        <v>139</v>
      </c>
      <c r="E425" s="205" t="s">
        <v>1043</v>
      </c>
      <c r="F425" s="206" t="s">
        <v>1044</v>
      </c>
      <c r="G425" s="207" t="s">
        <v>266</v>
      </c>
      <c r="H425" s="208">
        <v>16</v>
      </c>
      <c r="I425" s="209"/>
      <c r="J425" s="210">
        <f t="shared" si="0"/>
        <v>0</v>
      </c>
      <c r="K425" s="206" t="s">
        <v>143</v>
      </c>
      <c r="L425" s="40"/>
      <c r="M425" s="211" t="s">
        <v>1</v>
      </c>
      <c r="N425" s="212" t="s">
        <v>44</v>
      </c>
      <c r="O425" s="72"/>
      <c r="P425" s="213">
        <f t="shared" si="1"/>
        <v>0</v>
      </c>
      <c r="Q425" s="213">
        <v>0.21734000000000001</v>
      </c>
      <c r="R425" s="213">
        <f t="shared" si="2"/>
        <v>3.4774400000000001</v>
      </c>
      <c r="S425" s="213">
        <v>0</v>
      </c>
      <c r="T425" s="214">
        <f t="shared" si="3"/>
        <v>0</v>
      </c>
      <c r="U425" s="35"/>
      <c r="V425" s="35"/>
      <c r="W425" s="35"/>
      <c r="X425" s="35"/>
      <c r="Y425" s="35"/>
      <c r="Z425" s="35"/>
      <c r="AA425" s="35"/>
      <c r="AB425" s="35"/>
      <c r="AC425" s="35"/>
      <c r="AD425" s="35"/>
      <c r="AE425" s="35"/>
      <c r="AR425" s="215" t="s">
        <v>144</v>
      </c>
      <c r="AT425" s="215" t="s">
        <v>139</v>
      </c>
      <c r="AU425" s="215" t="s">
        <v>151</v>
      </c>
      <c r="AY425" s="18" t="s">
        <v>137</v>
      </c>
      <c r="BE425" s="216">
        <f t="shared" si="4"/>
        <v>0</v>
      </c>
      <c r="BF425" s="216">
        <f t="shared" si="5"/>
        <v>0</v>
      </c>
      <c r="BG425" s="216">
        <f t="shared" si="6"/>
        <v>0</v>
      </c>
      <c r="BH425" s="216">
        <f t="shared" si="7"/>
        <v>0</v>
      </c>
      <c r="BI425" s="216">
        <f t="shared" si="8"/>
        <v>0</v>
      </c>
      <c r="BJ425" s="18" t="s">
        <v>87</v>
      </c>
      <c r="BK425" s="216">
        <f t="shared" si="9"/>
        <v>0</v>
      </c>
      <c r="BL425" s="18" t="s">
        <v>144</v>
      </c>
      <c r="BM425" s="215" t="s">
        <v>1045</v>
      </c>
    </row>
    <row r="426" spans="1:65" s="13" customFormat="1" ht="11.25">
      <c r="B426" s="217"/>
      <c r="C426" s="218"/>
      <c r="D426" s="219" t="s">
        <v>145</v>
      </c>
      <c r="E426" s="220" t="s">
        <v>1</v>
      </c>
      <c r="F426" s="221" t="s">
        <v>1046</v>
      </c>
      <c r="G426" s="218"/>
      <c r="H426" s="222">
        <v>15</v>
      </c>
      <c r="I426" s="223"/>
      <c r="J426" s="218"/>
      <c r="K426" s="218"/>
      <c r="L426" s="224"/>
      <c r="M426" s="225"/>
      <c r="N426" s="226"/>
      <c r="O426" s="226"/>
      <c r="P426" s="226"/>
      <c r="Q426" s="226"/>
      <c r="R426" s="226"/>
      <c r="S426" s="226"/>
      <c r="T426" s="227"/>
      <c r="AT426" s="228" t="s">
        <v>145</v>
      </c>
      <c r="AU426" s="228" t="s">
        <v>151</v>
      </c>
      <c r="AV426" s="13" t="s">
        <v>89</v>
      </c>
      <c r="AW426" s="13" t="s">
        <v>34</v>
      </c>
      <c r="AX426" s="13" t="s">
        <v>79</v>
      </c>
      <c r="AY426" s="228" t="s">
        <v>137</v>
      </c>
    </row>
    <row r="427" spans="1:65" s="13" customFormat="1" ht="11.25">
      <c r="B427" s="217"/>
      <c r="C427" s="218"/>
      <c r="D427" s="219" t="s">
        <v>145</v>
      </c>
      <c r="E427" s="220" t="s">
        <v>1</v>
      </c>
      <c r="F427" s="221" t="s">
        <v>1047</v>
      </c>
      <c r="G427" s="218"/>
      <c r="H427" s="222">
        <v>1</v>
      </c>
      <c r="I427" s="223"/>
      <c r="J427" s="218"/>
      <c r="K427" s="218"/>
      <c r="L427" s="224"/>
      <c r="M427" s="225"/>
      <c r="N427" s="226"/>
      <c r="O427" s="226"/>
      <c r="P427" s="226"/>
      <c r="Q427" s="226"/>
      <c r="R427" s="226"/>
      <c r="S427" s="226"/>
      <c r="T427" s="227"/>
      <c r="AT427" s="228" t="s">
        <v>145</v>
      </c>
      <c r="AU427" s="228" t="s">
        <v>151</v>
      </c>
      <c r="AV427" s="13" t="s">
        <v>89</v>
      </c>
      <c r="AW427" s="13" t="s">
        <v>34</v>
      </c>
      <c r="AX427" s="13" t="s">
        <v>79</v>
      </c>
      <c r="AY427" s="228" t="s">
        <v>137</v>
      </c>
    </row>
    <row r="428" spans="1:65" s="14" customFormat="1" ht="11.25">
      <c r="B428" s="229"/>
      <c r="C428" s="230"/>
      <c r="D428" s="219" t="s">
        <v>145</v>
      </c>
      <c r="E428" s="231" t="s">
        <v>1</v>
      </c>
      <c r="F428" s="232" t="s">
        <v>147</v>
      </c>
      <c r="G428" s="230"/>
      <c r="H428" s="233">
        <v>16</v>
      </c>
      <c r="I428" s="234"/>
      <c r="J428" s="230"/>
      <c r="K428" s="230"/>
      <c r="L428" s="235"/>
      <c r="M428" s="236"/>
      <c r="N428" s="237"/>
      <c r="O428" s="237"/>
      <c r="P428" s="237"/>
      <c r="Q428" s="237"/>
      <c r="R428" s="237"/>
      <c r="S428" s="237"/>
      <c r="T428" s="238"/>
      <c r="AT428" s="239" t="s">
        <v>145</v>
      </c>
      <c r="AU428" s="239" t="s">
        <v>151</v>
      </c>
      <c r="AV428" s="14" t="s">
        <v>144</v>
      </c>
      <c r="AW428" s="14" t="s">
        <v>34</v>
      </c>
      <c r="AX428" s="14" t="s">
        <v>87</v>
      </c>
      <c r="AY428" s="239" t="s">
        <v>137</v>
      </c>
    </row>
    <row r="429" spans="1:65" s="2" customFormat="1" ht="16.5" customHeight="1">
      <c r="A429" s="35"/>
      <c r="B429" s="36"/>
      <c r="C429" s="250" t="s">
        <v>296</v>
      </c>
      <c r="D429" s="250" t="s">
        <v>230</v>
      </c>
      <c r="E429" s="251" t="s">
        <v>1048</v>
      </c>
      <c r="F429" s="252" t="s">
        <v>1049</v>
      </c>
      <c r="G429" s="253" t="s">
        <v>266</v>
      </c>
      <c r="H429" s="254">
        <v>15</v>
      </c>
      <c r="I429" s="255"/>
      <c r="J429" s="256">
        <f>ROUND(I429*H429,2)</f>
        <v>0</v>
      </c>
      <c r="K429" s="252" t="s">
        <v>143</v>
      </c>
      <c r="L429" s="257"/>
      <c r="M429" s="258" t="s">
        <v>1</v>
      </c>
      <c r="N429" s="259" t="s">
        <v>44</v>
      </c>
      <c r="O429" s="72"/>
      <c r="P429" s="213">
        <f>O429*H429</f>
        <v>0</v>
      </c>
      <c r="Q429" s="213">
        <v>5.0599999999999999E-2</v>
      </c>
      <c r="R429" s="213">
        <f>Q429*H429</f>
        <v>0.75900000000000001</v>
      </c>
      <c r="S429" s="213">
        <v>0</v>
      </c>
      <c r="T429" s="214">
        <f>S429*H429</f>
        <v>0</v>
      </c>
      <c r="U429" s="35"/>
      <c r="V429" s="35"/>
      <c r="W429" s="35"/>
      <c r="X429" s="35"/>
      <c r="Y429" s="35"/>
      <c r="Z429" s="35"/>
      <c r="AA429" s="35"/>
      <c r="AB429" s="35"/>
      <c r="AC429" s="35"/>
      <c r="AD429" s="35"/>
      <c r="AE429" s="35"/>
      <c r="AR429" s="215" t="s">
        <v>158</v>
      </c>
      <c r="AT429" s="215" t="s">
        <v>230</v>
      </c>
      <c r="AU429" s="215" t="s">
        <v>151</v>
      </c>
      <c r="AY429" s="18" t="s">
        <v>137</v>
      </c>
      <c r="BE429" s="216">
        <f>IF(N429="základní",J429,0)</f>
        <v>0</v>
      </c>
      <c r="BF429" s="216">
        <f>IF(N429="snížená",J429,0)</f>
        <v>0</v>
      </c>
      <c r="BG429" s="216">
        <f>IF(N429="zákl. přenesená",J429,0)</f>
        <v>0</v>
      </c>
      <c r="BH429" s="216">
        <f>IF(N429="sníž. přenesená",J429,0)</f>
        <v>0</v>
      </c>
      <c r="BI429" s="216">
        <f>IF(N429="nulová",J429,0)</f>
        <v>0</v>
      </c>
      <c r="BJ429" s="18" t="s">
        <v>87</v>
      </c>
      <c r="BK429" s="216">
        <f>ROUND(I429*H429,2)</f>
        <v>0</v>
      </c>
      <c r="BL429" s="18" t="s">
        <v>144</v>
      </c>
      <c r="BM429" s="215" t="s">
        <v>1050</v>
      </c>
    </row>
    <row r="430" spans="1:65" s="2" customFormat="1" ht="24" customHeight="1">
      <c r="A430" s="35"/>
      <c r="B430" s="36"/>
      <c r="C430" s="250" t="s">
        <v>422</v>
      </c>
      <c r="D430" s="250" t="s">
        <v>230</v>
      </c>
      <c r="E430" s="251" t="s">
        <v>1051</v>
      </c>
      <c r="F430" s="252" t="s">
        <v>1052</v>
      </c>
      <c r="G430" s="253" t="s">
        <v>266</v>
      </c>
      <c r="H430" s="254">
        <v>1</v>
      </c>
      <c r="I430" s="255"/>
      <c r="J430" s="256">
        <f>ROUND(I430*H430,2)</f>
        <v>0</v>
      </c>
      <c r="K430" s="252" t="s">
        <v>143</v>
      </c>
      <c r="L430" s="257"/>
      <c r="M430" s="258" t="s">
        <v>1</v>
      </c>
      <c r="N430" s="259" t="s">
        <v>44</v>
      </c>
      <c r="O430" s="72"/>
      <c r="P430" s="213">
        <f>O430*H430</f>
        <v>0</v>
      </c>
      <c r="Q430" s="213">
        <v>0.16200000000000001</v>
      </c>
      <c r="R430" s="213">
        <f>Q430*H430</f>
        <v>0.16200000000000001</v>
      </c>
      <c r="S430" s="213">
        <v>0</v>
      </c>
      <c r="T430" s="214">
        <f>S430*H430</f>
        <v>0</v>
      </c>
      <c r="U430" s="35"/>
      <c r="V430" s="35"/>
      <c r="W430" s="35"/>
      <c r="X430" s="35"/>
      <c r="Y430" s="35"/>
      <c r="Z430" s="35"/>
      <c r="AA430" s="35"/>
      <c r="AB430" s="35"/>
      <c r="AC430" s="35"/>
      <c r="AD430" s="35"/>
      <c r="AE430" s="35"/>
      <c r="AR430" s="215" t="s">
        <v>158</v>
      </c>
      <c r="AT430" s="215" t="s">
        <v>230</v>
      </c>
      <c r="AU430" s="215" t="s">
        <v>151</v>
      </c>
      <c r="AY430" s="18" t="s">
        <v>137</v>
      </c>
      <c r="BE430" s="216">
        <f>IF(N430="základní",J430,0)</f>
        <v>0</v>
      </c>
      <c r="BF430" s="216">
        <f>IF(N430="snížená",J430,0)</f>
        <v>0</v>
      </c>
      <c r="BG430" s="216">
        <f>IF(N430="zákl. přenesená",J430,0)</f>
        <v>0</v>
      </c>
      <c r="BH430" s="216">
        <f>IF(N430="sníž. přenesená",J430,0)</f>
        <v>0</v>
      </c>
      <c r="BI430" s="216">
        <f>IF(N430="nulová",J430,0)</f>
        <v>0</v>
      </c>
      <c r="BJ430" s="18" t="s">
        <v>87</v>
      </c>
      <c r="BK430" s="216">
        <f>ROUND(I430*H430,2)</f>
        <v>0</v>
      </c>
      <c r="BL430" s="18" t="s">
        <v>144</v>
      </c>
      <c r="BM430" s="215" t="s">
        <v>1053</v>
      </c>
    </row>
    <row r="431" spans="1:65" s="12" customFormat="1" ht="20.85" customHeight="1">
      <c r="B431" s="188"/>
      <c r="C431" s="189"/>
      <c r="D431" s="190" t="s">
        <v>78</v>
      </c>
      <c r="E431" s="202" t="s">
        <v>1054</v>
      </c>
      <c r="F431" s="202" t="s">
        <v>1055</v>
      </c>
      <c r="G431" s="189"/>
      <c r="H431" s="189"/>
      <c r="I431" s="192"/>
      <c r="J431" s="203">
        <f>BK431</f>
        <v>0</v>
      </c>
      <c r="K431" s="189"/>
      <c r="L431" s="194"/>
      <c r="M431" s="195"/>
      <c r="N431" s="196"/>
      <c r="O431" s="196"/>
      <c r="P431" s="197">
        <f>SUM(P432:P445)</f>
        <v>0</v>
      </c>
      <c r="Q431" s="196"/>
      <c r="R431" s="197">
        <f>SUM(R432:R445)</f>
        <v>29.382262919999995</v>
      </c>
      <c r="S431" s="196"/>
      <c r="T431" s="198">
        <f>SUM(T432:T445)</f>
        <v>0</v>
      </c>
      <c r="AR431" s="199" t="s">
        <v>87</v>
      </c>
      <c r="AT431" s="200" t="s">
        <v>78</v>
      </c>
      <c r="AU431" s="200" t="s">
        <v>89</v>
      </c>
      <c r="AY431" s="199" t="s">
        <v>137</v>
      </c>
      <c r="BK431" s="201">
        <f>SUM(BK432:BK445)</f>
        <v>0</v>
      </c>
    </row>
    <row r="432" spans="1:65" s="2" customFormat="1" ht="24" customHeight="1">
      <c r="A432" s="35"/>
      <c r="B432" s="36"/>
      <c r="C432" s="204" t="s">
        <v>299</v>
      </c>
      <c r="D432" s="204" t="s">
        <v>139</v>
      </c>
      <c r="E432" s="205" t="s">
        <v>1056</v>
      </c>
      <c r="F432" s="206" t="s">
        <v>1057</v>
      </c>
      <c r="G432" s="207" t="s">
        <v>173</v>
      </c>
      <c r="H432" s="208">
        <v>18</v>
      </c>
      <c r="I432" s="209"/>
      <c r="J432" s="210">
        <f>ROUND(I432*H432,2)</f>
        <v>0</v>
      </c>
      <c r="K432" s="206" t="s">
        <v>143</v>
      </c>
      <c r="L432" s="40"/>
      <c r="M432" s="211" t="s">
        <v>1</v>
      </c>
      <c r="N432" s="212" t="s">
        <v>44</v>
      </c>
      <c r="O432" s="72"/>
      <c r="P432" s="213">
        <f>O432*H432</f>
        <v>0</v>
      </c>
      <c r="Q432" s="213">
        <v>1.63</v>
      </c>
      <c r="R432" s="213">
        <f>Q432*H432</f>
        <v>29.339999999999996</v>
      </c>
      <c r="S432" s="213">
        <v>0</v>
      </c>
      <c r="T432" s="214">
        <f>S432*H432</f>
        <v>0</v>
      </c>
      <c r="U432" s="35"/>
      <c r="V432" s="35"/>
      <c r="W432" s="35"/>
      <c r="X432" s="35"/>
      <c r="Y432" s="35"/>
      <c r="Z432" s="35"/>
      <c r="AA432" s="35"/>
      <c r="AB432" s="35"/>
      <c r="AC432" s="35"/>
      <c r="AD432" s="35"/>
      <c r="AE432" s="35"/>
      <c r="AR432" s="215" t="s">
        <v>144</v>
      </c>
      <c r="AT432" s="215" t="s">
        <v>139</v>
      </c>
      <c r="AU432" s="215" t="s">
        <v>151</v>
      </c>
      <c r="AY432" s="18" t="s">
        <v>137</v>
      </c>
      <c r="BE432" s="216">
        <f>IF(N432="základní",J432,0)</f>
        <v>0</v>
      </c>
      <c r="BF432" s="216">
        <f>IF(N432="snížená",J432,0)</f>
        <v>0</v>
      </c>
      <c r="BG432" s="216">
        <f>IF(N432="zákl. přenesená",J432,0)</f>
        <v>0</v>
      </c>
      <c r="BH432" s="216">
        <f>IF(N432="sníž. přenesená",J432,0)</f>
        <v>0</v>
      </c>
      <c r="BI432" s="216">
        <f>IF(N432="nulová",J432,0)</f>
        <v>0</v>
      </c>
      <c r="BJ432" s="18" t="s">
        <v>87</v>
      </c>
      <c r="BK432" s="216">
        <f>ROUND(I432*H432,2)</f>
        <v>0</v>
      </c>
      <c r="BL432" s="18" t="s">
        <v>144</v>
      </c>
      <c r="BM432" s="215" t="s">
        <v>1058</v>
      </c>
    </row>
    <row r="433" spans="1:65" s="13" customFormat="1" ht="11.25">
      <c r="B433" s="217"/>
      <c r="C433" s="218"/>
      <c r="D433" s="219" t="s">
        <v>145</v>
      </c>
      <c r="E433" s="220" t="s">
        <v>1</v>
      </c>
      <c r="F433" s="221" t="s">
        <v>799</v>
      </c>
      <c r="G433" s="218"/>
      <c r="H433" s="222">
        <v>18</v>
      </c>
      <c r="I433" s="223"/>
      <c r="J433" s="218"/>
      <c r="K433" s="218"/>
      <c r="L433" s="224"/>
      <c r="M433" s="225"/>
      <c r="N433" s="226"/>
      <c r="O433" s="226"/>
      <c r="P433" s="226"/>
      <c r="Q433" s="226"/>
      <c r="R433" s="226"/>
      <c r="S433" s="226"/>
      <c r="T433" s="227"/>
      <c r="AT433" s="228" t="s">
        <v>145</v>
      </c>
      <c r="AU433" s="228" t="s">
        <v>151</v>
      </c>
      <c r="AV433" s="13" t="s">
        <v>89</v>
      </c>
      <c r="AW433" s="13" t="s">
        <v>34</v>
      </c>
      <c r="AX433" s="13" t="s">
        <v>87</v>
      </c>
      <c r="AY433" s="228" t="s">
        <v>137</v>
      </c>
    </row>
    <row r="434" spans="1:65" s="2" customFormat="1" ht="24" customHeight="1">
      <c r="A434" s="35"/>
      <c r="B434" s="36"/>
      <c r="C434" s="204" t="s">
        <v>429</v>
      </c>
      <c r="D434" s="204" t="s">
        <v>139</v>
      </c>
      <c r="E434" s="205" t="s">
        <v>1059</v>
      </c>
      <c r="F434" s="206" t="s">
        <v>1060</v>
      </c>
      <c r="G434" s="207" t="s">
        <v>188</v>
      </c>
      <c r="H434" s="208">
        <v>93</v>
      </c>
      <c r="I434" s="209"/>
      <c r="J434" s="210">
        <f>ROUND(I434*H434,2)</f>
        <v>0</v>
      </c>
      <c r="K434" s="206" t="s">
        <v>143</v>
      </c>
      <c r="L434" s="40"/>
      <c r="M434" s="211" t="s">
        <v>1</v>
      </c>
      <c r="N434" s="212" t="s">
        <v>44</v>
      </c>
      <c r="O434" s="72"/>
      <c r="P434" s="213">
        <f>O434*H434</f>
        <v>0</v>
      </c>
      <c r="Q434" s="213">
        <v>1.6694E-4</v>
      </c>
      <c r="R434" s="213">
        <f>Q434*H434</f>
        <v>1.552542E-2</v>
      </c>
      <c r="S434" s="213">
        <v>0</v>
      </c>
      <c r="T434" s="214">
        <f>S434*H434</f>
        <v>0</v>
      </c>
      <c r="U434" s="35"/>
      <c r="V434" s="35"/>
      <c r="W434" s="35"/>
      <c r="X434" s="35"/>
      <c r="Y434" s="35"/>
      <c r="Z434" s="35"/>
      <c r="AA434" s="35"/>
      <c r="AB434" s="35"/>
      <c r="AC434" s="35"/>
      <c r="AD434" s="35"/>
      <c r="AE434" s="35"/>
      <c r="AR434" s="215" t="s">
        <v>144</v>
      </c>
      <c r="AT434" s="215" t="s">
        <v>139</v>
      </c>
      <c r="AU434" s="215" t="s">
        <v>151</v>
      </c>
      <c r="AY434" s="18" t="s">
        <v>137</v>
      </c>
      <c r="BE434" s="216">
        <f>IF(N434="základní",J434,0)</f>
        <v>0</v>
      </c>
      <c r="BF434" s="216">
        <f>IF(N434="snížená",J434,0)</f>
        <v>0</v>
      </c>
      <c r="BG434" s="216">
        <f>IF(N434="zákl. přenesená",J434,0)</f>
        <v>0</v>
      </c>
      <c r="BH434" s="216">
        <f>IF(N434="sníž. přenesená",J434,0)</f>
        <v>0</v>
      </c>
      <c r="BI434" s="216">
        <f>IF(N434="nulová",J434,0)</f>
        <v>0</v>
      </c>
      <c r="BJ434" s="18" t="s">
        <v>87</v>
      </c>
      <c r="BK434" s="216">
        <f>ROUND(I434*H434,2)</f>
        <v>0</v>
      </c>
      <c r="BL434" s="18" t="s">
        <v>144</v>
      </c>
      <c r="BM434" s="215" t="s">
        <v>1061</v>
      </c>
    </row>
    <row r="435" spans="1:65" s="13" customFormat="1" ht="11.25">
      <c r="B435" s="217"/>
      <c r="C435" s="218"/>
      <c r="D435" s="219" t="s">
        <v>145</v>
      </c>
      <c r="E435" s="220" t="s">
        <v>1</v>
      </c>
      <c r="F435" s="221" t="s">
        <v>1062</v>
      </c>
      <c r="G435" s="218"/>
      <c r="H435" s="222">
        <v>27</v>
      </c>
      <c r="I435" s="223"/>
      <c r="J435" s="218"/>
      <c r="K435" s="218"/>
      <c r="L435" s="224"/>
      <c r="M435" s="225"/>
      <c r="N435" s="226"/>
      <c r="O435" s="226"/>
      <c r="P435" s="226"/>
      <c r="Q435" s="226"/>
      <c r="R435" s="226"/>
      <c r="S435" s="226"/>
      <c r="T435" s="227"/>
      <c r="AT435" s="228" t="s">
        <v>145</v>
      </c>
      <c r="AU435" s="228" t="s">
        <v>151</v>
      </c>
      <c r="AV435" s="13" t="s">
        <v>89</v>
      </c>
      <c r="AW435" s="13" t="s">
        <v>34</v>
      </c>
      <c r="AX435" s="13" t="s">
        <v>79</v>
      </c>
      <c r="AY435" s="228" t="s">
        <v>137</v>
      </c>
    </row>
    <row r="436" spans="1:65" s="13" customFormat="1" ht="11.25">
      <c r="B436" s="217"/>
      <c r="C436" s="218"/>
      <c r="D436" s="219" t="s">
        <v>145</v>
      </c>
      <c r="E436" s="220" t="s">
        <v>1</v>
      </c>
      <c r="F436" s="221" t="s">
        <v>1063</v>
      </c>
      <c r="G436" s="218"/>
      <c r="H436" s="222">
        <v>54</v>
      </c>
      <c r="I436" s="223"/>
      <c r="J436" s="218"/>
      <c r="K436" s="218"/>
      <c r="L436" s="224"/>
      <c r="M436" s="225"/>
      <c r="N436" s="226"/>
      <c r="O436" s="226"/>
      <c r="P436" s="226"/>
      <c r="Q436" s="226"/>
      <c r="R436" s="226"/>
      <c r="S436" s="226"/>
      <c r="T436" s="227"/>
      <c r="AT436" s="228" t="s">
        <v>145</v>
      </c>
      <c r="AU436" s="228" t="s">
        <v>151</v>
      </c>
      <c r="AV436" s="13" t="s">
        <v>89</v>
      </c>
      <c r="AW436" s="13" t="s">
        <v>34</v>
      </c>
      <c r="AX436" s="13" t="s">
        <v>79</v>
      </c>
      <c r="AY436" s="228" t="s">
        <v>137</v>
      </c>
    </row>
    <row r="437" spans="1:65" s="13" customFormat="1" ht="11.25">
      <c r="B437" s="217"/>
      <c r="C437" s="218"/>
      <c r="D437" s="219" t="s">
        <v>145</v>
      </c>
      <c r="E437" s="220" t="s">
        <v>1</v>
      </c>
      <c r="F437" s="221" t="s">
        <v>1064</v>
      </c>
      <c r="G437" s="218"/>
      <c r="H437" s="222">
        <v>12</v>
      </c>
      <c r="I437" s="223"/>
      <c r="J437" s="218"/>
      <c r="K437" s="218"/>
      <c r="L437" s="224"/>
      <c r="M437" s="225"/>
      <c r="N437" s="226"/>
      <c r="O437" s="226"/>
      <c r="P437" s="226"/>
      <c r="Q437" s="226"/>
      <c r="R437" s="226"/>
      <c r="S437" s="226"/>
      <c r="T437" s="227"/>
      <c r="AT437" s="228" t="s">
        <v>145</v>
      </c>
      <c r="AU437" s="228" t="s">
        <v>151</v>
      </c>
      <c r="AV437" s="13" t="s">
        <v>89</v>
      </c>
      <c r="AW437" s="13" t="s">
        <v>34</v>
      </c>
      <c r="AX437" s="13" t="s">
        <v>79</v>
      </c>
      <c r="AY437" s="228" t="s">
        <v>137</v>
      </c>
    </row>
    <row r="438" spans="1:65" s="14" customFormat="1" ht="11.25">
      <c r="B438" s="229"/>
      <c r="C438" s="230"/>
      <c r="D438" s="219" t="s">
        <v>145</v>
      </c>
      <c r="E438" s="231" t="s">
        <v>1</v>
      </c>
      <c r="F438" s="232" t="s">
        <v>147</v>
      </c>
      <c r="G438" s="230"/>
      <c r="H438" s="233">
        <v>93</v>
      </c>
      <c r="I438" s="234"/>
      <c r="J438" s="230"/>
      <c r="K438" s="230"/>
      <c r="L438" s="235"/>
      <c r="M438" s="236"/>
      <c r="N438" s="237"/>
      <c r="O438" s="237"/>
      <c r="P438" s="237"/>
      <c r="Q438" s="237"/>
      <c r="R438" s="237"/>
      <c r="S438" s="237"/>
      <c r="T438" s="238"/>
      <c r="AT438" s="239" t="s">
        <v>145</v>
      </c>
      <c r="AU438" s="239" t="s">
        <v>151</v>
      </c>
      <c r="AV438" s="14" t="s">
        <v>144</v>
      </c>
      <c r="AW438" s="14" t="s">
        <v>34</v>
      </c>
      <c r="AX438" s="14" t="s">
        <v>87</v>
      </c>
      <c r="AY438" s="239" t="s">
        <v>137</v>
      </c>
    </row>
    <row r="439" spans="1:65" s="2" customFormat="1" ht="24" customHeight="1">
      <c r="A439" s="35"/>
      <c r="B439" s="36"/>
      <c r="C439" s="250" t="s">
        <v>303</v>
      </c>
      <c r="D439" s="250" t="s">
        <v>230</v>
      </c>
      <c r="E439" s="251" t="s">
        <v>1065</v>
      </c>
      <c r="F439" s="252" t="s">
        <v>1066</v>
      </c>
      <c r="G439" s="253" t="s">
        <v>188</v>
      </c>
      <c r="H439" s="254">
        <v>106.95</v>
      </c>
      <c r="I439" s="255"/>
      <c r="J439" s="256">
        <f>ROUND(I439*H439,2)</f>
        <v>0</v>
      </c>
      <c r="K439" s="252" t="s">
        <v>143</v>
      </c>
      <c r="L439" s="257"/>
      <c r="M439" s="258" t="s">
        <v>1</v>
      </c>
      <c r="N439" s="259" t="s">
        <v>44</v>
      </c>
      <c r="O439" s="72"/>
      <c r="P439" s="213">
        <f>O439*H439</f>
        <v>0</v>
      </c>
      <c r="Q439" s="213">
        <v>2.5000000000000001E-4</v>
      </c>
      <c r="R439" s="213">
        <f>Q439*H439</f>
        <v>2.6737500000000001E-2</v>
      </c>
      <c r="S439" s="213">
        <v>0</v>
      </c>
      <c r="T439" s="214">
        <f>S439*H439</f>
        <v>0</v>
      </c>
      <c r="U439" s="35"/>
      <c r="V439" s="35"/>
      <c r="W439" s="35"/>
      <c r="X439" s="35"/>
      <c r="Y439" s="35"/>
      <c r="Z439" s="35"/>
      <c r="AA439" s="35"/>
      <c r="AB439" s="35"/>
      <c r="AC439" s="35"/>
      <c r="AD439" s="35"/>
      <c r="AE439" s="35"/>
      <c r="AR439" s="215" t="s">
        <v>158</v>
      </c>
      <c r="AT439" s="215" t="s">
        <v>230</v>
      </c>
      <c r="AU439" s="215" t="s">
        <v>151</v>
      </c>
      <c r="AY439" s="18" t="s">
        <v>137</v>
      </c>
      <c r="BE439" s="216">
        <f>IF(N439="základní",J439,0)</f>
        <v>0</v>
      </c>
      <c r="BF439" s="216">
        <f>IF(N439="snížená",J439,0)</f>
        <v>0</v>
      </c>
      <c r="BG439" s="216">
        <f>IF(N439="zákl. přenesená",J439,0)</f>
        <v>0</v>
      </c>
      <c r="BH439" s="216">
        <f>IF(N439="sníž. přenesená",J439,0)</f>
        <v>0</v>
      </c>
      <c r="BI439" s="216">
        <f>IF(N439="nulová",J439,0)</f>
        <v>0</v>
      </c>
      <c r="BJ439" s="18" t="s">
        <v>87</v>
      </c>
      <c r="BK439" s="216">
        <f>ROUND(I439*H439,2)</f>
        <v>0</v>
      </c>
      <c r="BL439" s="18" t="s">
        <v>144</v>
      </c>
      <c r="BM439" s="215" t="s">
        <v>1067</v>
      </c>
    </row>
    <row r="440" spans="1:65" s="13" customFormat="1" ht="11.25">
      <c r="B440" s="217"/>
      <c r="C440" s="218"/>
      <c r="D440" s="219" t="s">
        <v>145</v>
      </c>
      <c r="E440" s="220" t="s">
        <v>1</v>
      </c>
      <c r="F440" s="221" t="s">
        <v>1062</v>
      </c>
      <c r="G440" s="218"/>
      <c r="H440" s="222">
        <v>27</v>
      </c>
      <c r="I440" s="223"/>
      <c r="J440" s="218"/>
      <c r="K440" s="218"/>
      <c r="L440" s="224"/>
      <c r="M440" s="225"/>
      <c r="N440" s="226"/>
      <c r="O440" s="226"/>
      <c r="P440" s="226"/>
      <c r="Q440" s="226"/>
      <c r="R440" s="226"/>
      <c r="S440" s="226"/>
      <c r="T440" s="227"/>
      <c r="AT440" s="228" t="s">
        <v>145</v>
      </c>
      <c r="AU440" s="228" t="s">
        <v>151</v>
      </c>
      <c r="AV440" s="13" t="s">
        <v>89</v>
      </c>
      <c r="AW440" s="13" t="s">
        <v>34</v>
      </c>
      <c r="AX440" s="13" t="s">
        <v>79</v>
      </c>
      <c r="AY440" s="228" t="s">
        <v>137</v>
      </c>
    </row>
    <row r="441" spans="1:65" s="13" customFormat="1" ht="11.25">
      <c r="B441" s="217"/>
      <c r="C441" s="218"/>
      <c r="D441" s="219" t="s">
        <v>145</v>
      </c>
      <c r="E441" s="220" t="s">
        <v>1</v>
      </c>
      <c r="F441" s="221" t="s">
        <v>1063</v>
      </c>
      <c r="G441" s="218"/>
      <c r="H441" s="222">
        <v>54</v>
      </c>
      <c r="I441" s="223"/>
      <c r="J441" s="218"/>
      <c r="K441" s="218"/>
      <c r="L441" s="224"/>
      <c r="M441" s="225"/>
      <c r="N441" s="226"/>
      <c r="O441" s="226"/>
      <c r="P441" s="226"/>
      <c r="Q441" s="226"/>
      <c r="R441" s="226"/>
      <c r="S441" s="226"/>
      <c r="T441" s="227"/>
      <c r="AT441" s="228" t="s">
        <v>145</v>
      </c>
      <c r="AU441" s="228" t="s">
        <v>151</v>
      </c>
      <c r="AV441" s="13" t="s">
        <v>89</v>
      </c>
      <c r="AW441" s="13" t="s">
        <v>34</v>
      </c>
      <c r="AX441" s="13" t="s">
        <v>79</v>
      </c>
      <c r="AY441" s="228" t="s">
        <v>137</v>
      </c>
    </row>
    <row r="442" spans="1:65" s="13" customFormat="1" ht="11.25">
      <c r="B442" s="217"/>
      <c r="C442" s="218"/>
      <c r="D442" s="219" t="s">
        <v>145</v>
      </c>
      <c r="E442" s="220" t="s">
        <v>1</v>
      </c>
      <c r="F442" s="221" t="s">
        <v>1064</v>
      </c>
      <c r="G442" s="218"/>
      <c r="H442" s="222">
        <v>12</v>
      </c>
      <c r="I442" s="223"/>
      <c r="J442" s="218"/>
      <c r="K442" s="218"/>
      <c r="L442" s="224"/>
      <c r="M442" s="225"/>
      <c r="N442" s="226"/>
      <c r="O442" s="226"/>
      <c r="P442" s="226"/>
      <c r="Q442" s="226"/>
      <c r="R442" s="226"/>
      <c r="S442" s="226"/>
      <c r="T442" s="227"/>
      <c r="AT442" s="228" t="s">
        <v>145</v>
      </c>
      <c r="AU442" s="228" t="s">
        <v>151</v>
      </c>
      <c r="AV442" s="13" t="s">
        <v>89</v>
      </c>
      <c r="AW442" s="13" t="s">
        <v>34</v>
      </c>
      <c r="AX442" s="13" t="s">
        <v>79</v>
      </c>
      <c r="AY442" s="228" t="s">
        <v>137</v>
      </c>
    </row>
    <row r="443" spans="1:65" s="16" customFormat="1" ht="11.25">
      <c r="B443" s="265"/>
      <c r="C443" s="266"/>
      <c r="D443" s="219" t="s">
        <v>145</v>
      </c>
      <c r="E443" s="267" t="s">
        <v>1</v>
      </c>
      <c r="F443" s="268" t="s">
        <v>936</v>
      </c>
      <c r="G443" s="266"/>
      <c r="H443" s="269">
        <v>93</v>
      </c>
      <c r="I443" s="270"/>
      <c r="J443" s="266"/>
      <c r="K443" s="266"/>
      <c r="L443" s="271"/>
      <c r="M443" s="272"/>
      <c r="N443" s="273"/>
      <c r="O443" s="273"/>
      <c r="P443" s="273"/>
      <c r="Q443" s="273"/>
      <c r="R443" s="273"/>
      <c r="S443" s="273"/>
      <c r="T443" s="274"/>
      <c r="AT443" s="275" t="s">
        <v>145</v>
      </c>
      <c r="AU443" s="275" t="s">
        <v>151</v>
      </c>
      <c r="AV443" s="16" t="s">
        <v>151</v>
      </c>
      <c r="AW443" s="16" t="s">
        <v>34</v>
      </c>
      <c r="AX443" s="16" t="s">
        <v>79</v>
      </c>
      <c r="AY443" s="275" t="s">
        <v>137</v>
      </c>
    </row>
    <row r="444" spans="1:65" s="13" customFormat="1" ht="11.25">
      <c r="B444" s="217"/>
      <c r="C444" s="218"/>
      <c r="D444" s="219" t="s">
        <v>145</v>
      </c>
      <c r="E444" s="220" t="s">
        <v>1</v>
      </c>
      <c r="F444" s="221" t="s">
        <v>1068</v>
      </c>
      <c r="G444" s="218"/>
      <c r="H444" s="222">
        <v>13.95</v>
      </c>
      <c r="I444" s="223"/>
      <c r="J444" s="218"/>
      <c r="K444" s="218"/>
      <c r="L444" s="224"/>
      <c r="M444" s="225"/>
      <c r="N444" s="226"/>
      <c r="O444" s="226"/>
      <c r="P444" s="226"/>
      <c r="Q444" s="226"/>
      <c r="R444" s="226"/>
      <c r="S444" s="226"/>
      <c r="T444" s="227"/>
      <c r="AT444" s="228" t="s">
        <v>145</v>
      </c>
      <c r="AU444" s="228" t="s">
        <v>151</v>
      </c>
      <c r="AV444" s="13" t="s">
        <v>89</v>
      </c>
      <c r="AW444" s="13" t="s">
        <v>34</v>
      </c>
      <c r="AX444" s="13" t="s">
        <v>79</v>
      </c>
      <c r="AY444" s="228" t="s">
        <v>137</v>
      </c>
    </row>
    <row r="445" spans="1:65" s="14" customFormat="1" ht="11.25">
      <c r="B445" s="229"/>
      <c r="C445" s="230"/>
      <c r="D445" s="219" t="s">
        <v>145</v>
      </c>
      <c r="E445" s="231" t="s">
        <v>1</v>
      </c>
      <c r="F445" s="232" t="s">
        <v>147</v>
      </c>
      <c r="G445" s="230"/>
      <c r="H445" s="233">
        <v>106.95</v>
      </c>
      <c r="I445" s="234"/>
      <c r="J445" s="230"/>
      <c r="K445" s="230"/>
      <c r="L445" s="235"/>
      <c r="M445" s="236"/>
      <c r="N445" s="237"/>
      <c r="O445" s="237"/>
      <c r="P445" s="237"/>
      <c r="Q445" s="237"/>
      <c r="R445" s="237"/>
      <c r="S445" s="237"/>
      <c r="T445" s="238"/>
      <c r="AT445" s="239" t="s">
        <v>145</v>
      </c>
      <c r="AU445" s="239" t="s">
        <v>151</v>
      </c>
      <c r="AV445" s="14" t="s">
        <v>144</v>
      </c>
      <c r="AW445" s="14" t="s">
        <v>34</v>
      </c>
      <c r="AX445" s="14" t="s">
        <v>87</v>
      </c>
      <c r="AY445" s="239" t="s">
        <v>137</v>
      </c>
    </row>
    <row r="446" spans="1:65" s="12" customFormat="1" ht="20.85" customHeight="1">
      <c r="B446" s="188"/>
      <c r="C446" s="189"/>
      <c r="D446" s="190" t="s">
        <v>78</v>
      </c>
      <c r="E446" s="202" t="s">
        <v>1069</v>
      </c>
      <c r="F446" s="202" t="s">
        <v>1070</v>
      </c>
      <c r="G446" s="189"/>
      <c r="H446" s="189"/>
      <c r="I446" s="192"/>
      <c r="J446" s="203">
        <f>BK446</f>
        <v>0</v>
      </c>
      <c r="K446" s="189"/>
      <c r="L446" s="194"/>
      <c r="M446" s="195"/>
      <c r="N446" s="196"/>
      <c r="O446" s="196"/>
      <c r="P446" s="197">
        <f>SUM(P447:P464)</f>
        <v>0</v>
      </c>
      <c r="Q446" s="196"/>
      <c r="R446" s="197">
        <f>SUM(R447:R464)</f>
        <v>484.13544750000005</v>
      </c>
      <c r="S446" s="196"/>
      <c r="T446" s="198">
        <f>SUM(T447:T464)</f>
        <v>0</v>
      </c>
      <c r="AR446" s="199" t="s">
        <v>87</v>
      </c>
      <c r="AT446" s="200" t="s">
        <v>78</v>
      </c>
      <c r="AU446" s="200" t="s">
        <v>89</v>
      </c>
      <c r="AY446" s="199" t="s">
        <v>137</v>
      </c>
      <c r="BK446" s="201">
        <f>SUM(BK447:BK464)</f>
        <v>0</v>
      </c>
    </row>
    <row r="447" spans="1:65" s="2" customFormat="1" ht="16.5" customHeight="1">
      <c r="A447" s="35"/>
      <c r="B447" s="36"/>
      <c r="C447" s="204" t="s">
        <v>436</v>
      </c>
      <c r="D447" s="204" t="s">
        <v>139</v>
      </c>
      <c r="E447" s="205" t="s">
        <v>1071</v>
      </c>
      <c r="F447" s="206" t="s">
        <v>1072</v>
      </c>
      <c r="G447" s="207" t="s">
        <v>173</v>
      </c>
      <c r="H447" s="208">
        <v>23.64</v>
      </c>
      <c r="I447" s="209"/>
      <c r="J447" s="210">
        <f>ROUND(I447*H447,2)</f>
        <v>0</v>
      </c>
      <c r="K447" s="206" t="s">
        <v>143</v>
      </c>
      <c r="L447" s="40"/>
      <c r="M447" s="211" t="s">
        <v>1</v>
      </c>
      <c r="N447" s="212" t="s">
        <v>44</v>
      </c>
      <c r="O447" s="72"/>
      <c r="P447" s="213">
        <f>O447*H447</f>
        <v>0</v>
      </c>
      <c r="Q447" s="213">
        <v>1.9205000000000001</v>
      </c>
      <c r="R447" s="213">
        <f>Q447*H447</f>
        <v>45.400620000000004</v>
      </c>
      <c r="S447" s="213">
        <v>0</v>
      </c>
      <c r="T447" s="214">
        <f>S447*H447</f>
        <v>0</v>
      </c>
      <c r="U447" s="35"/>
      <c r="V447" s="35"/>
      <c r="W447" s="35"/>
      <c r="X447" s="35"/>
      <c r="Y447" s="35"/>
      <c r="Z447" s="35"/>
      <c r="AA447" s="35"/>
      <c r="AB447" s="35"/>
      <c r="AC447" s="35"/>
      <c r="AD447" s="35"/>
      <c r="AE447" s="35"/>
      <c r="AR447" s="215" t="s">
        <v>144</v>
      </c>
      <c r="AT447" s="215" t="s">
        <v>139</v>
      </c>
      <c r="AU447" s="215" t="s">
        <v>151</v>
      </c>
      <c r="AY447" s="18" t="s">
        <v>137</v>
      </c>
      <c r="BE447" s="216">
        <f>IF(N447="základní",J447,0)</f>
        <v>0</v>
      </c>
      <c r="BF447" s="216">
        <f>IF(N447="snížená",J447,0)</f>
        <v>0</v>
      </c>
      <c r="BG447" s="216">
        <f>IF(N447="zákl. přenesená",J447,0)</f>
        <v>0</v>
      </c>
      <c r="BH447" s="216">
        <f>IF(N447="sníž. přenesená",J447,0)</f>
        <v>0</v>
      </c>
      <c r="BI447" s="216">
        <f>IF(N447="nulová",J447,0)</f>
        <v>0</v>
      </c>
      <c r="BJ447" s="18" t="s">
        <v>87</v>
      </c>
      <c r="BK447" s="216">
        <f>ROUND(I447*H447,2)</f>
        <v>0</v>
      </c>
      <c r="BL447" s="18" t="s">
        <v>144</v>
      </c>
      <c r="BM447" s="215" t="s">
        <v>1073</v>
      </c>
    </row>
    <row r="448" spans="1:65" s="15" customFormat="1" ht="11.25">
      <c r="B448" s="240"/>
      <c r="C448" s="241"/>
      <c r="D448" s="219" t="s">
        <v>145</v>
      </c>
      <c r="E448" s="242" t="s">
        <v>1</v>
      </c>
      <c r="F448" s="243" t="s">
        <v>1074</v>
      </c>
      <c r="G448" s="241"/>
      <c r="H448" s="242" t="s">
        <v>1</v>
      </c>
      <c r="I448" s="244"/>
      <c r="J448" s="241"/>
      <c r="K448" s="241"/>
      <c r="L448" s="245"/>
      <c r="M448" s="246"/>
      <c r="N448" s="247"/>
      <c r="O448" s="247"/>
      <c r="P448" s="247"/>
      <c r="Q448" s="247"/>
      <c r="R448" s="247"/>
      <c r="S448" s="247"/>
      <c r="T448" s="248"/>
      <c r="AT448" s="249" t="s">
        <v>145</v>
      </c>
      <c r="AU448" s="249" t="s">
        <v>151</v>
      </c>
      <c r="AV448" s="15" t="s">
        <v>87</v>
      </c>
      <c r="AW448" s="15" t="s">
        <v>34</v>
      </c>
      <c r="AX448" s="15" t="s">
        <v>79</v>
      </c>
      <c r="AY448" s="249" t="s">
        <v>137</v>
      </c>
    </row>
    <row r="449" spans="1:65" s="13" customFormat="1" ht="11.25">
      <c r="B449" s="217"/>
      <c r="C449" s="218"/>
      <c r="D449" s="219" t="s">
        <v>145</v>
      </c>
      <c r="E449" s="220" t="s">
        <v>1</v>
      </c>
      <c r="F449" s="221" t="s">
        <v>1075</v>
      </c>
      <c r="G449" s="218"/>
      <c r="H449" s="222">
        <v>23.64</v>
      </c>
      <c r="I449" s="223"/>
      <c r="J449" s="218"/>
      <c r="K449" s="218"/>
      <c r="L449" s="224"/>
      <c r="M449" s="225"/>
      <c r="N449" s="226"/>
      <c r="O449" s="226"/>
      <c r="P449" s="226"/>
      <c r="Q449" s="226"/>
      <c r="R449" s="226"/>
      <c r="S449" s="226"/>
      <c r="T449" s="227"/>
      <c r="AT449" s="228" t="s">
        <v>145</v>
      </c>
      <c r="AU449" s="228" t="s">
        <v>151</v>
      </c>
      <c r="AV449" s="13" t="s">
        <v>89</v>
      </c>
      <c r="AW449" s="13" t="s">
        <v>34</v>
      </c>
      <c r="AX449" s="13" t="s">
        <v>87</v>
      </c>
      <c r="AY449" s="228" t="s">
        <v>137</v>
      </c>
    </row>
    <row r="450" spans="1:65" s="2" customFormat="1" ht="24" customHeight="1">
      <c r="A450" s="35"/>
      <c r="B450" s="36"/>
      <c r="C450" s="204" t="s">
        <v>306</v>
      </c>
      <c r="D450" s="204" t="s">
        <v>139</v>
      </c>
      <c r="E450" s="205" t="s">
        <v>1076</v>
      </c>
      <c r="F450" s="206" t="s">
        <v>1077</v>
      </c>
      <c r="G450" s="207" t="s">
        <v>142</v>
      </c>
      <c r="H450" s="208">
        <v>788</v>
      </c>
      <c r="I450" s="209"/>
      <c r="J450" s="210">
        <f>ROUND(I450*H450,2)</f>
        <v>0</v>
      </c>
      <c r="K450" s="206" t="s">
        <v>143</v>
      </c>
      <c r="L450" s="40"/>
      <c r="M450" s="211" t="s">
        <v>1</v>
      </c>
      <c r="N450" s="212" t="s">
        <v>44</v>
      </c>
      <c r="O450" s="72"/>
      <c r="P450" s="213">
        <f>O450*H450</f>
        <v>0</v>
      </c>
      <c r="Q450" s="213">
        <v>7.2999999999999996E-4</v>
      </c>
      <c r="R450" s="213">
        <f>Q450*H450</f>
        <v>0.57523999999999997</v>
      </c>
      <c r="S450" s="213">
        <v>0</v>
      </c>
      <c r="T450" s="214">
        <f>S450*H450</f>
        <v>0</v>
      </c>
      <c r="U450" s="35"/>
      <c r="V450" s="35"/>
      <c r="W450" s="35"/>
      <c r="X450" s="35"/>
      <c r="Y450" s="35"/>
      <c r="Z450" s="35"/>
      <c r="AA450" s="35"/>
      <c r="AB450" s="35"/>
      <c r="AC450" s="35"/>
      <c r="AD450" s="35"/>
      <c r="AE450" s="35"/>
      <c r="AR450" s="215" t="s">
        <v>144</v>
      </c>
      <c r="AT450" s="215" t="s">
        <v>139</v>
      </c>
      <c r="AU450" s="215" t="s">
        <v>151</v>
      </c>
      <c r="AY450" s="18" t="s">
        <v>137</v>
      </c>
      <c r="BE450" s="216">
        <f>IF(N450="základní",J450,0)</f>
        <v>0</v>
      </c>
      <c r="BF450" s="216">
        <f>IF(N450="snížená",J450,0)</f>
        <v>0</v>
      </c>
      <c r="BG450" s="216">
        <f>IF(N450="zákl. přenesená",J450,0)</f>
        <v>0</v>
      </c>
      <c r="BH450" s="216">
        <f>IF(N450="sníž. přenesená",J450,0)</f>
        <v>0</v>
      </c>
      <c r="BI450" s="216">
        <f>IF(N450="nulová",J450,0)</f>
        <v>0</v>
      </c>
      <c r="BJ450" s="18" t="s">
        <v>87</v>
      </c>
      <c r="BK450" s="216">
        <f>ROUND(I450*H450,2)</f>
        <v>0</v>
      </c>
      <c r="BL450" s="18" t="s">
        <v>144</v>
      </c>
      <c r="BM450" s="215" t="s">
        <v>1078</v>
      </c>
    </row>
    <row r="451" spans="1:65" s="13" customFormat="1" ht="22.5">
      <c r="B451" s="217"/>
      <c r="C451" s="218"/>
      <c r="D451" s="219" t="s">
        <v>145</v>
      </c>
      <c r="E451" s="220" t="s">
        <v>1</v>
      </c>
      <c r="F451" s="221" t="s">
        <v>1079</v>
      </c>
      <c r="G451" s="218"/>
      <c r="H451" s="222">
        <v>788</v>
      </c>
      <c r="I451" s="223"/>
      <c r="J451" s="218"/>
      <c r="K451" s="218"/>
      <c r="L451" s="224"/>
      <c r="M451" s="225"/>
      <c r="N451" s="226"/>
      <c r="O451" s="226"/>
      <c r="P451" s="226"/>
      <c r="Q451" s="226"/>
      <c r="R451" s="226"/>
      <c r="S451" s="226"/>
      <c r="T451" s="227"/>
      <c r="AT451" s="228" t="s">
        <v>145</v>
      </c>
      <c r="AU451" s="228" t="s">
        <v>151</v>
      </c>
      <c r="AV451" s="13" t="s">
        <v>89</v>
      </c>
      <c r="AW451" s="13" t="s">
        <v>34</v>
      </c>
      <c r="AX451" s="13" t="s">
        <v>87</v>
      </c>
      <c r="AY451" s="228" t="s">
        <v>137</v>
      </c>
    </row>
    <row r="452" spans="1:65" s="2" customFormat="1" ht="24" customHeight="1">
      <c r="A452" s="35"/>
      <c r="B452" s="36"/>
      <c r="C452" s="204" t="s">
        <v>443</v>
      </c>
      <c r="D452" s="204" t="s">
        <v>139</v>
      </c>
      <c r="E452" s="205" t="s">
        <v>1080</v>
      </c>
      <c r="F452" s="206" t="s">
        <v>1081</v>
      </c>
      <c r="G452" s="207" t="s">
        <v>173</v>
      </c>
      <c r="H452" s="208">
        <v>267.92</v>
      </c>
      <c r="I452" s="209"/>
      <c r="J452" s="210">
        <f>ROUND(I452*H452,2)</f>
        <v>0</v>
      </c>
      <c r="K452" s="206" t="s">
        <v>143</v>
      </c>
      <c r="L452" s="40"/>
      <c r="M452" s="211" t="s">
        <v>1</v>
      </c>
      <c r="N452" s="212" t="s">
        <v>44</v>
      </c>
      <c r="O452" s="72"/>
      <c r="P452" s="213">
        <f>O452*H452</f>
        <v>0</v>
      </c>
      <c r="Q452" s="213">
        <v>1.63</v>
      </c>
      <c r="R452" s="213">
        <f>Q452*H452</f>
        <v>436.70960000000002</v>
      </c>
      <c r="S452" s="213">
        <v>0</v>
      </c>
      <c r="T452" s="214">
        <f>S452*H452</f>
        <v>0</v>
      </c>
      <c r="U452" s="35"/>
      <c r="V452" s="35"/>
      <c r="W452" s="35"/>
      <c r="X452" s="35"/>
      <c r="Y452" s="35"/>
      <c r="Z452" s="35"/>
      <c r="AA452" s="35"/>
      <c r="AB452" s="35"/>
      <c r="AC452" s="35"/>
      <c r="AD452" s="35"/>
      <c r="AE452" s="35"/>
      <c r="AR452" s="215" t="s">
        <v>144</v>
      </c>
      <c r="AT452" s="215" t="s">
        <v>139</v>
      </c>
      <c r="AU452" s="215" t="s">
        <v>151</v>
      </c>
      <c r="AY452" s="18" t="s">
        <v>137</v>
      </c>
      <c r="BE452" s="216">
        <f>IF(N452="základní",J452,0)</f>
        <v>0</v>
      </c>
      <c r="BF452" s="216">
        <f>IF(N452="snížená",J452,0)</f>
        <v>0</v>
      </c>
      <c r="BG452" s="216">
        <f>IF(N452="zákl. přenesená",J452,0)</f>
        <v>0</v>
      </c>
      <c r="BH452" s="216">
        <f>IF(N452="sníž. přenesená",J452,0)</f>
        <v>0</v>
      </c>
      <c r="BI452" s="216">
        <f>IF(N452="nulová",J452,0)</f>
        <v>0</v>
      </c>
      <c r="BJ452" s="18" t="s">
        <v>87</v>
      </c>
      <c r="BK452" s="216">
        <f>ROUND(I452*H452,2)</f>
        <v>0</v>
      </c>
      <c r="BL452" s="18" t="s">
        <v>144</v>
      </c>
      <c r="BM452" s="215" t="s">
        <v>1082</v>
      </c>
    </row>
    <row r="453" spans="1:65" s="15" customFormat="1" ht="11.25">
      <c r="B453" s="240"/>
      <c r="C453" s="241"/>
      <c r="D453" s="219" t="s">
        <v>145</v>
      </c>
      <c r="E453" s="242" t="s">
        <v>1</v>
      </c>
      <c r="F453" s="243" t="s">
        <v>1083</v>
      </c>
      <c r="G453" s="241"/>
      <c r="H453" s="242" t="s">
        <v>1</v>
      </c>
      <c r="I453" s="244"/>
      <c r="J453" s="241"/>
      <c r="K453" s="241"/>
      <c r="L453" s="245"/>
      <c r="M453" s="246"/>
      <c r="N453" s="247"/>
      <c r="O453" s="247"/>
      <c r="P453" s="247"/>
      <c r="Q453" s="247"/>
      <c r="R453" s="247"/>
      <c r="S453" s="247"/>
      <c r="T453" s="248"/>
      <c r="AT453" s="249" t="s">
        <v>145</v>
      </c>
      <c r="AU453" s="249" t="s">
        <v>151</v>
      </c>
      <c r="AV453" s="15" t="s">
        <v>87</v>
      </c>
      <c r="AW453" s="15" t="s">
        <v>34</v>
      </c>
      <c r="AX453" s="15" t="s">
        <v>79</v>
      </c>
      <c r="AY453" s="249" t="s">
        <v>137</v>
      </c>
    </row>
    <row r="454" spans="1:65" s="13" customFormat="1" ht="11.25">
      <c r="B454" s="217"/>
      <c r="C454" s="218"/>
      <c r="D454" s="219" t="s">
        <v>145</v>
      </c>
      <c r="E454" s="220" t="s">
        <v>1</v>
      </c>
      <c r="F454" s="221" t="s">
        <v>1084</v>
      </c>
      <c r="G454" s="218"/>
      <c r="H454" s="222">
        <v>267.92</v>
      </c>
      <c r="I454" s="223"/>
      <c r="J454" s="218"/>
      <c r="K454" s="218"/>
      <c r="L454" s="224"/>
      <c r="M454" s="225"/>
      <c r="N454" s="226"/>
      <c r="O454" s="226"/>
      <c r="P454" s="226"/>
      <c r="Q454" s="226"/>
      <c r="R454" s="226"/>
      <c r="S454" s="226"/>
      <c r="T454" s="227"/>
      <c r="AT454" s="228" t="s">
        <v>145</v>
      </c>
      <c r="AU454" s="228" t="s">
        <v>151</v>
      </c>
      <c r="AV454" s="13" t="s">
        <v>89</v>
      </c>
      <c r="AW454" s="13" t="s">
        <v>34</v>
      </c>
      <c r="AX454" s="13" t="s">
        <v>87</v>
      </c>
      <c r="AY454" s="228" t="s">
        <v>137</v>
      </c>
    </row>
    <row r="455" spans="1:65" s="2" customFormat="1" ht="24" customHeight="1">
      <c r="A455" s="35"/>
      <c r="B455" s="36"/>
      <c r="C455" s="204" t="s">
        <v>310</v>
      </c>
      <c r="D455" s="204" t="s">
        <v>139</v>
      </c>
      <c r="E455" s="205" t="s">
        <v>1085</v>
      </c>
      <c r="F455" s="206" t="s">
        <v>1086</v>
      </c>
      <c r="G455" s="207" t="s">
        <v>188</v>
      </c>
      <c r="H455" s="208">
        <v>1773</v>
      </c>
      <c r="I455" s="209"/>
      <c r="J455" s="210">
        <f>ROUND(I455*H455,2)</f>
        <v>0</v>
      </c>
      <c r="K455" s="206" t="s">
        <v>143</v>
      </c>
      <c r="L455" s="40"/>
      <c r="M455" s="211" t="s">
        <v>1</v>
      </c>
      <c r="N455" s="212" t="s">
        <v>44</v>
      </c>
      <c r="O455" s="72"/>
      <c r="P455" s="213">
        <f>O455*H455</f>
        <v>0</v>
      </c>
      <c r="Q455" s="213">
        <v>3.1E-4</v>
      </c>
      <c r="R455" s="213">
        <f>Q455*H455</f>
        <v>0.54962999999999995</v>
      </c>
      <c r="S455" s="213">
        <v>0</v>
      </c>
      <c r="T455" s="214">
        <f>S455*H455</f>
        <v>0</v>
      </c>
      <c r="U455" s="35"/>
      <c r="V455" s="35"/>
      <c r="W455" s="35"/>
      <c r="X455" s="35"/>
      <c r="Y455" s="35"/>
      <c r="Z455" s="35"/>
      <c r="AA455" s="35"/>
      <c r="AB455" s="35"/>
      <c r="AC455" s="35"/>
      <c r="AD455" s="35"/>
      <c r="AE455" s="35"/>
      <c r="AR455" s="215" t="s">
        <v>144</v>
      </c>
      <c r="AT455" s="215" t="s">
        <v>139</v>
      </c>
      <c r="AU455" s="215" t="s">
        <v>151</v>
      </c>
      <c r="AY455" s="18" t="s">
        <v>137</v>
      </c>
      <c r="BE455" s="216">
        <f>IF(N455="základní",J455,0)</f>
        <v>0</v>
      </c>
      <c r="BF455" s="216">
        <f>IF(N455="snížená",J455,0)</f>
        <v>0</v>
      </c>
      <c r="BG455" s="216">
        <f>IF(N455="zákl. přenesená",J455,0)</f>
        <v>0</v>
      </c>
      <c r="BH455" s="216">
        <f>IF(N455="sníž. přenesená",J455,0)</f>
        <v>0</v>
      </c>
      <c r="BI455" s="216">
        <f>IF(N455="nulová",J455,0)</f>
        <v>0</v>
      </c>
      <c r="BJ455" s="18" t="s">
        <v>87</v>
      </c>
      <c r="BK455" s="216">
        <f>ROUND(I455*H455,2)</f>
        <v>0</v>
      </c>
      <c r="BL455" s="18" t="s">
        <v>144</v>
      </c>
      <c r="BM455" s="215" t="s">
        <v>1087</v>
      </c>
    </row>
    <row r="456" spans="1:65" s="15" customFormat="1" ht="11.25">
      <c r="B456" s="240"/>
      <c r="C456" s="241"/>
      <c r="D456" s="219" t="s">
        <v>145</v>
      </c>
      <c r="E456" s="242" t="s">
        <v>1</v>
      </c>
      <c r="F456" s="243" t="s">
        <v>1088</v>
      </c>
      <c r="G456" s="241"/>
      <c r="H456" s="242" t="s">
        <v>1</v>
      </c>
      <c r="I456" s="244"/>
      <c r="J456" s="241"/>
      <c r="K456" s="241"/>
      <c r="L456" s="245"/>
      <c r="M456" s="246"/>
      <c r="N456" s="247"/>
      <c r="O456" s="247"/>
      <c r="P456" s="247"/>
      <c r="Q456" s="247"/>
      <c r="R456" s="247"/>
      <c r="S456" s="247"/>
      <c r="T456" s="248"/>
      <c r="AT456" s="249" t="s">
        <v>145</v>
      </c>
      <c r="AU456" s="249" t="s">
        <v>151</v>
      </c>
      <c r="AV456" s="15" t="s">
        <v>87</v>
      </c>
      <c r="AW456" s="15" t="s">
        <v>34</v>
      </c>
      <c r="AX456" s="15" t="s">
        <v>79</v>
      </c>
      <c r="AY456" s="249" t="s">
        <v>137</v>
      </c>
    </row>
    <row r="457" spans="1:65" s="13" customFormat="1" ht="11.25">
      <c r="B457" s="217"/>
      <c r="C457" s="218"/>
      <c r="D457" s="219" t="s">
        <v>145</v>
      </c>
      <c r="E457" s="220" t="s">
        <v>1</v>
      </c>
      <c r="F457" s="221" t="s">
        <v>1089</v>
      </c>
      <c r="G457" s="218"/>
      <c r="H457" s="222">
        <v>1773</v>
      </c>
      <c r="I457" s="223"/>
      <c r="J457" s="218"/>
      <c r="K457" s="218"/>
      <c r="L457" s="224"/>
      <c r="M457" s="225"/>
      <c r="N457" s="226"/>
      <c r="O457" s="226"/>
      <c r="P457" s="226"/>
      <c r="Q457" s="226"/>
      <c r="R457" s="226"/>
      <c r="S457" s="226"/>
      <c r="T457" s="227"/>
      <c r="AT457" s="228" t="s">
        <v>145</v>
      </c>
      <c r="AU457" s="228" t="s">
        <v>151</v>
      </c>
      <c r="AV457" s="13" t="s">
        <v>89</v>
      </c>
      <c r="AW457" s="13" t="s">
        <v>34</v>
      </c>
      <c r="AX457" s="13" t="s">
        <v>87</v>
      </c>
      <c r="AY457" s="228" t="s">
        <v>137</v>
      </c>
    </row>
    <row r="458" spans="1:65" s="2" customFormat="1" ht="16.5" customHeight="1">
      <c r="A458" s="35"/>
      <c r="B458" s="36"/>
      <c r="C458" s="250" t="s">
        <v>450</v>
      </c>
      <c r="D458" s="250" t="s">
        <v>230</v>
      </c>
      <c r="E458" s="251" t="s">
        <v>1090</v>
      </c>
      <c r="F458" s="252" t="s">
        <v>1091</v>
      </c>
      <c r="G458" s="253" t="s">
        <v>188</v>
      </c>
      <c r="H458" s="254">
        <v>2220.19</v>
      </c>
      <c r="I458" s="255"/>
      <c r="J458" s="256">
        <f>ROUND(I458*H458,2)</f>
        <v>0</v>
      </c>
      <c r="K458" s="252" t="s">
        <v>1</v>
      </c>
      <c r="L458" s="257"/>
      <c r="M458" s="258" t="s">
        <v>1</v>
      </c>
      <c r="N458" s="259" t="s">
        <v>44</v>
      </c>
      <c r="O458" s="72"/>
      <c r="P458" s="213">
        <f>O458*H458</f>
        <v>0</v>
      </c>
      <c r="Q458" s="213">
        <v>2.5000000000000001E-4</v>
      </c>
      <c r="R458" s="213">
        <f>Q458*H458</f>
        <v>0.55504750000000003</v>
      </c>
      <c r="S458" s="213">
        <v>0</v>
      </c>
      <c r="T458" s="214">
        <f>S458*H458</f>
        <v>0</v>
      </c>
      <c r="U458" s="35"/>
      <c r="V458" s="35"/>
      <c r="W458" s="35"/>
      <c r="X458" s="35"/>
      <c r="Y458" s="35"/>
      <c r="Z458" s="35"/>
      <c r="AA458" s="35"/>
      <c r="AB458" s="35"/>
      <c r="AC458" s="35"/>
      <c r="AD458" s="35"/>
      <c r="AE458" s="35"/>
      <c r="AR458" s="215" t="s">
        <v>158</v>
      </c>
      <c r="AT458" s="215" t="s">
        <v>230</v>
      </c>
      <c r="AU458" s="215" t="s">
        <v>151</v>
      </c>
      <c r="AY458" s="18" t="s">
        <v>137</v>
      </c>
      <c r="BE458" s="216">
        <f>IF(N458="základní",J458,0)</f>
        <v>0</v>
      </c>
      <c r="BF458" s="216">
        <f>IF(N458="snížená",J458,0)</f>
        <v>0</v>
      </c>
      <c r="BG458" s="216">
        <f>IF(N458="zákl. přenesená",J458,0)</f>
        <v>0</v>
      </c>
      <c r="BH458" s="216">
        <f>IF(N458="sníž. přenesená",J458,0)</f>
        <v>0</v>
      </c>
      <c r="BI458" s="216">
        <f>IF(N458="nulová",J458,0)</f>
        <v>0</v>
      </c>
      <c r="BJ458" s="18" t="s">
        <v>87</v>
      </c>
      <c r="BK458" s="216">
        <f>ROUND(I458*H458,2)</f>
        <v>0</v>
      </c>
      <c r="BL458" s="18" t="s">
        <v>144</v>
      </c>
      <c r="BM458" s="215" t="s">
        <v>1092</v>
      </c>
    </row>
    <row r="459" spans="1:65" s="15" customFormat="1" ht="11.25">
      <c r="B459" s="240"/>
      <c r="C459" s="241"/>
      <c r="D459" s="219" t="s">
        <v>145</v>
      </c>
      <c r="E459" s="242" t="s">
        <v>1</v>
      </c>
      <c r="F459" s="243" t="s">
        <v>1093</v>
      </c>
      <c r="G459" s="241"/>
      <c r="H459" s="242" t="s">
        <v>1</v>
      </c>
      <c r="I459" s="244"/>
      <c r="J459" s="241"/>
      <c r="K459" s="241"/>
      <c r="L459" s="245"/>
      <c r="M459" s="246"/>
      <c r="N459" s="247"/>
      <c r="O459" s="247"/>
      <c r="P459" s="247"/>
      <c r="Q459" s="247"/>
      <c r="R459" s="247"/>
      <c r="S459" s="247"/>
      <c r="T459" s="248"/>
      <c r="AT459" s="249" t="s">
        <v>145</v>
      </c>
      <c r="AU459" s="249" t="s">
        <v>151</v>
      </c>
      <c r="AV459" s="15" t="s">
        <v>87</v>
      </c>
      <c r="AW459" s="15" t="s">
        <v>34</v>
      </c>
      <c r="AX459" s="15" t="s">
        <v>79</v>
      </c>
      <c r="AY459" s="249" t="s">
        <v>137</v>
      </c>
    </row>
    <row r="460" spans="1:65" s="13" customFormat="1" ht="11.25">
      <c r="B460" s="217"/>
      <c r="C460" s="218"/>
      <c r="D460" s="219" t="s">
        <v>145</v>
      </c>
      <c r="E460" s="220" t="s">
        <v>1</v>
      </c>
      <c r="F460" s="221" t="s">
        <v>1094</v>
      </c>
      <c r="G460" s="218"/>
      <c r="H460" s="222">
        <v>1930.6</v>
      </c>
      <c r="I460" s="223"/>
      <c r="J460" s="218"/>
      <c r="K460" s="218"/>
      <c r="L460" s="224"/>
      <c r="M460" s="225"/>
      <c r="N460" s="226"/>
      <c r="O460" s="226"/>
      <c r="P460" s="226"/>
      <c r="Q460" s="226"/>
      <c r="R460" s="226"/>
      <c r="S460" s="226"/>
      <c r="T460" s="227"/>
      <c r="AT460" s="228" t="s">
        <v>145</v>
      </c>
      <c r="AU460" s="228" t="s">
        <v>151</v>
      </c>
      <c r="AV460" s="13" t="s">
        <v>89</v>
      </c>
      <c r="AW460" s="13" t="s">
        <v>34</v>
      </c>
      <c r="AX460" s="13" t="s">
        <v>79</v>
      </c>
      <c r="AY460" s="228" t="s">
        <v>137</v>
      </c>
    </row>
    <row r="461" spans="1:65" s="13" customFormat="1" ht="11.25">
      <c r="B461" s="217"/>
      <c r="C461" s="218"/>
      <c r="D461" s="219" t="s">
        <v>145</v>
      </c>
      <c r="E461" s="220" t="s">
        <v>1</v>
      </c>
      <c r="F461" s="221" t="s">
        <v>1095</v>
      </c>
      <c r="G461" s="218"/>
      <c r="H461" s="222">
        <v>289.58999999999997</v>
      </c>
      <c r="I461" s="223"/>
      <c r="J461" s="218"/>
      <c r="K461" s="218"/>
      <c r="L461" s="224"/>
      <c r="M461" s="225"/>
      <c r="N461" s="226"/>
      <c r="O461" s="226"/>
      <c r="P461" s="226"/>
      <c r="Q461" s="226"/>
      <c r="R461" s="226"/>
      <c r="S461" s="226"/>
      <c r="T461" s="227"/>
      <c r="AT461" s="228" t="s">
        <v>145</v>
      </c>
      <c r="AU461" s="228" t="s">
        <v>151</v>
      </c>
      <c r="AV461" s="13" t="s">
        <v>89</v>
      </c>
      <c r="AW461" s="13" t="s">
        <v>34</v>
      </c>
      <c r="AX461" s="13" t="s">
        <v>79</v>
      </c>
      <c r="AY461" s="228" t="s">
        <v>137</v>
      </c>
    </row>
    <row r="462" spans="1:65" s="14" customFormat="1" ht="11.25">
      <c r="B462" s="229"/>
      <c r="C462" s="230"/>
      <c r="D462" s="219" t="s">
        <v>145</v>
      </c>
      <c r="E462" s="231" t="s">
        <v>1</v>
      </c>
      <c r="F462" s="232" t="s">
        <v>147</v>
      </c>
      <c r="G462" s="230"/>
      <c r="H462" s="233">
        <v>2220.19</v>
      </c>
      <c r="I462" s="234"/>
      <c r="J462" s="230"/>
      <c r="K462" s="230"/>
      <c r="L462" s="235"/>
      <c r="M462" s="236"/>
      <c r="N462" s="237"/>
      <c r="O462" s="237"/>
      <c r="P462" s="237"/>
      <c r="Q462" s="237"/>
      <c r="R462" s="237"/>
      <c r="S462" s="237"/>
      <c r="T462" s="238"/>
      <c r="AT462" s="239" t="s">
        <v>145</v>
      </c>
      <c r="AU462" s="239" t="s">
        <v>151</v>
      </c>
      <c r="AV462" s="14" t="s">
        <v>144</v>
      </c>
      <c r="AW462" s="14" t="s">
        <v>34</v>
      </c>
      <c r="AX462" s="14" t="s">
        <v>87</v>
      </c>
      <c r="AY462" s="239" t="s">
        <v>137</v>
      </c>
    </row>
    <row r="463" spans="1:65" s="2" customFormat="1" ht="24" customHeight="1">
      <c r="A463" s="35"/>
      <c r="B463" s="36"/>
      <c r="C463" s="204" t="s">
        <v>313</v>
      </c>
      <c r="D463" s="204" t="s">
        <v>139</v>
      </c>
      <c r="E463" s="205" t="s">
        <v>1096</v>
      </c>
      <c r="F463" s="206" t="s">
        <v>1097</v>
      </c>
      <c r="G463" s="207" t="s">
        <v>266</v>
      </c>
      <c r="H463" s="208">
        <v>4</v>
      </c>
      <c r="I463" s="209"/>
      <c r="J463" s="210">
        <f>ROUND(I463*H463,2)</f>
        <v>0</v>
      </c>
      <c r="K463" s="206" t="s">
        <v>143</v>
      </c>
      <c r="L463" s="40"/>
      <c r="M463" s="211" t="s">
        <v>1</v>
      </c>
      <c r="N463" s="212" t="s">
        <v>44</v>
      </c>
      <c r="O463" s="72"/>
      <c r="P463" s="213">
        <f>O463*H463</f>
        <v>0</v>
      </c>
      <c r="Q463" s="213">
        <v>6.8959999999999994E-2</v>
      </c>
      <c r="R463" s="213">
        <f>Q463*H463</f>
        <v>0.27583999999999997</v>
      </c>
      <c r="S463" s="213">
        <v>0</v>
      </c>
      <c r="T463" s="214">
        <f>S463*H463</f>
        <v>0</v>
      </c>
      <c r="U463" s="35"/>
      <c r="V463" s="35"/>
      <c r="W463" s="35"/>
      <c r="X463" s="35"/>
      <c r="Y463" s="35"/>
      <c r="Z463" s="35"/>
      <c r="AA463" s="35"/>
      <c r="AB463" s="35"/>
      <c r="AC463" s="35"/>
      <c r="AD463" s="35"/>
      <c r="AE463" s="35"/>
      <c r="AR463" s="215" t="s">
        <v>144</v>
      </c>
      <c r="AT463" s="215" t="s">
        <v>139</v>
      </c>
      <c r="AU463" s="215" t="s">
        <v>151</v>
      </c>
      <c r="AY463" s="18" t="s">
        <v>137</v>
      </c>
      <c r="BE463" s="216">
        <f>IF(N463="základní",J463,0)</f>
        <v>0</v>
      </c>
      <c r="BF463" s="216">
        <f>IF(N463="snížená",J463,0)</f>
        <v>0</v>
      </c>
      <c r="BG463" s="216">
        <f>IF(N463="zákl. přenesená",J463,0)</f>
        <v>0</v>
      </c>
      <c r="BH463" s="216">
        <f>IF(N463="sníž. přenesená",J463,0)</f>
        <v>0</v>
      </c>
      <c r="BI463" s="216">
        <f>IF(N463="nulová",J463,0)</f>
        <v>0</v>
      </c>
      <c r="BJ463" s="18" t="s">
        <v>87</v>
      </c>
      <c r="BK463" s="216">
        <f>ROUND(I463*H463,2)</f>
        <v>0</v>
      </c>
      <c r="BL463" s="18" t="s">
        <v>144</v>
      </c>
      <c r="BM463" s="215" t="s">
        <v>1098</v>
      </c>
    </row>
    <row r="464" spans="1:65" s="2" customFormat="1" ht="24" customHeight="1">
      <c r="A464" s="35"/>
      <c r="B464" s="36"/>
      <c r="C464" s="204" t="s">
        <v>457</v>
      </c>
      <c r="D464" s="204" t="s">
        <v>139</v>
      </c>
      <c r="E464" s="205" t="s">
        <v>1099</v>
      </c>
      <c r="F464" s="206" t="s">
        <v>1100</v>
      </c>
      <c r="G464" s="207" t="s">
        <v>266</v>
      </c>
      <c r="H464" s="208">
        <v>1</v>
      </c>
      <c r="I464" s="209"/>
      <c r="J464" s="210">
        <f>ROUND(I464*H464,2)</f>
        <v>0</v>
      </c>
      <c r="K464" s="206" t="s">
        <v>143</v>
      </c>
      <c r="L464" s="40"/>
      <c r="M464" s="211" t="s">
        <v>1</v>
      </c>
      <c r="N464" s="212" t="s">
        <v>44</v>
      </c>
      <c r="O464" s="72"/>
      <c r="P464" s="213">
        <f>O464*H464</f>
        <v>0</v>
      </c>
      <c r="Q464" s="213">
        <v>6.9470000000000004E-2</v>
      </c>
      <c r="R464" s="213">
        <f>Q464*H464</f>
        <v>6.9470000000000004E-2</v>
      </c>
      <c r="S464" s="213">
        <v>0</v>
      </c>
      <c r="T464" s="214">
        <f>S464*H464</f>
        <v>0</v>
      </c>
      <c r="U464" s="35"/>
      <c r="V464" s="35"/>
      <c r="W464" s="35"/>
      <c r="X464" s="35"/>
      <c r="Y464" s="35"/>
      <c r="Z464" s="35"/>
      <c r="AA464" s="35"/>
      <c r="AB464" s="35"/>
      <c r="AC464" s="35"/>
      <c r="AD464" s="35"/>
      <c r="AE464" s="35"/>
      <c r="AR464" s="215" t="s">
        <v>144</v>
      </c>
      <c r="AT464" s="215" t="s">
        <v>139</v>
      </c>
      <c r="AU464" s="215" t="s">
        <v>151</v>
      </c>
      <c r="AY464" s="18" t="s">
        <v>137</v>
      </c>
      <c r="BE464" s="216">
        <f>IF(N464="základní",J464,0)</f>
        <v>0</v>
      </c>
      <c r="BF464" s="216">
        <f>IF(N464="snížená",J464,0)</f>
        <v>0</v>
      </c>
      <c r="BG464" s="216">
        <f>IF(N464="zákl. přenesená",J464,0)</f>
        <v>0</v>
      </c>
      <c r="BH464" s="216">
        <f>IF(N464="sníž. přenesená",J464,0)</f>
        <v>0</v>
      </c>
      <c r="BI464" s="216">
        <f>IF(N464="nulová",J464,0)</f>
        <v>0</v>
      </c>
      <c r="BJ464" s="18" t="s">
        <v>87</v>
      </c>
      <c r="BK464" s="216">
        <f>ROUND(I464*H464,2)</f>
        <v>0</v>
      </c>
      <c r="BL464" s="18" t="s">
        <v>144</v>
      </c>
      <c r="BM464" s="215" t="s">
        <v>1101</v>
      </c>
    </row>
    <row r="465" spans="1:65" s="12" customFormat="1" ht="20.85" customHeight="1">
      <c r="B465" s="188"/>
      <c r="C465" s="189"/>
      <c r="D465" s="190" t="s">
        <v>78</v>
      </c>
      <c r="E465" s="202" t="s">
        <v>1102</v>
      </c>
      <c r="F465" s="202" t="s">
        <v>1103</v>
      </c>
      <c r="G465" s="189"/>
      <c r="H465" s="189"/>
      <c r="I465" s="192"/>
      <c r="J465" s="203">
        <f>BK465</f>
        <v>0</v>
      </c>
      <c r="K465" s="189"/>
      <c r="L465" s="194"/>
      <c r="M465" s="195"/>
      <c r="N465" s="196"/>
      <c r="O465" s="196"/>
      <c r="P465" s="197">
        <f>SUM(P466:P473)</f>
        <v>0</v>
      </c>
      <c r="Q465" s="196"/>
      <c r="R465" s="197">
        <f>SUM(R466:R473)</f>
        <v>9.6680870000000017</v>
      </c>
      <c r="S465" s="196"/>
      <c r="T465" s="198">
        <f>SUM(T466:T473)</f>
        <v>0</v>
      </c>
      <c r="AR465" s="199" t="s">
        <v>87</v>
      </c>
      <c r="AT465" s="200" t="s">
        <v>78</v>
      </c>
      <c r="AU465" s="200" t="s">
        <v>89</v>
      </c>
      <c r="AY465" s="199" t="s">
        <v>137</v>
      </c>
      <c r="BK465" s="201">
        <f>SUM(BK466:BK473)</f>
        <v>0</v>
      </c>
    </row>
    <row r="466" spans="1:65" s="2" customFormat="1" ht="24" customHeight="1">
      <c r="A466" s="35"/>
      <c r="B466" s="36"/>
      <c r="C466" s="204" t="s">
        <v>317</v>
      </c>
      <c r="D466" s="204" t="s">
        <v>139</v>
      </c>
      <c r="E466" s="205" t="s">
        <v>260</v>
      </c>
      <c r="F466" s="206" t="s">
        <v>261</v>
      </c>
      <c r="G466" s="207" t="s">
        <v>173</v>
      </c>
      <c r="H466" s="208">
        <v>5.0999999999999996</v>
      </c>
      <c r="I466" s="209"/>
      <c r="J466" s="210">
        <f>ROUND(I466*H466,2)</f>
        <v>0</v>
      </c>
      <c r="K466" s="206" t="s">
        <v>143</v>
      </c>
      <c r="L466" s="40"/>
      <c r="M466" s="211" t="s">
        <v>1</v>
      </c>
      <c r="N466" s="212" t="s">
        <v>44</v>
      </c>
      <c r="O466" s="72"/>
      <c r="P466" s="213">
        <f>O466*H466</f>
        <v>0</v>
      </c>
      <c r="Q466" s="213">
        <v>1.8907700000000001</v>
      </c>
      <c r="R466" s="213">
        <f>Q466*H466</f>
        <v>9.6429270000000002</v>
      </c>
      <c r="S466" s="213">
        <v>0</v>
      </c>
      <c r="T466" s="214">
        <f>S466*H466</f>
        <v>0</v>
      </c>
      <c r="U466" s="35"/>
      <c r="V466" s="35"/>
      <c r="W466" s="35"/>
      <c r="X466" s="35"/>
      <c r="Y466" s="35"/>
      <c r="Z466" s="35"/>
      <c r="AA466" s="35"/>
      <c r="AB466" s="35"/>
      <c r="AC466" s="35"/>
      <c r="AD466" s="35"/>
      <c r="AE466" s="35"/>
      <c r="AR466" s="215" t="s">
        <v>144</v>
      </c>
      <c r="AT466" s="215" t="s">
        <v>139</v>
      </c>
      <c r="AU466" s="215" t="s">
        <v>151</v>
      </c>
      <c r="AY466" s="18" t="s">
        <v>137</v>
      </c>
      <c r="BE466" s="216">
        <f>IF(N466="základní",J466,0)</f>
        <v>0</v>
      </c>
      <c r="BF466" s="216">
        <f>IF(N466="snížená",J466,0)</f>
        <v>0</v>
      </c>
      <c r="BG466" s="216">
        <f>IF(N466="zákl. přenesená",J466,0)</f>
        <v>0</v>
      </c>
      <c r="BH466" s="216">
        <f>IF(N466="sníž. přenesená",J466,0)</f>
        <v>0</v>
      </c>
      <c r="BI466" s="216">
        <f>IF(N466="nulová",J466,0)</f>
        <v>0</v>
      </c>
      <c r="BJ466" s="18" t="s">
        <v>87</v>
      </c>
      <c r="BK466" s="216">
        <f>ROUND(I466*H466,2)</f>
        <v>0</v>
      </c>
      <c r="BL466" s="18" t="s">
        <v>144</v>
      </c>
      <c r="BM466" s="215" t="s">
        <v>1104</v>
      </c>
    </row>
    <row r="467" spans="1:65" s="13" customFormat="1" ht="11.25">
      <c r="B467" s="217"/>
      <c r="C467" s="218"/>
      <c r="D467" s="219" t="s">
        <v>145</v>
      </c>
      <c r="E467" s="220" t="s">
        <v>1</v>
      </c>
      <c r="F467" s="221" t="s">
        <v>1105</v>
      </c>
      <c r="G467" s="218"/>
      <c r="H467" s="222">
        <v>5.0999999999999996</v>
      </c>
      <c r="I467" s="223"/>
      <c r="J467" s="218"/>
      <c r="K467" s="218"/>
      <c r="L467" s="224"/>
      <c r="M467" s="225"/>
      <c r="N467" s="226"/>
      <c r="O467" s="226"/>
      <c r="P467" s="226"/>
      <c r="Q467" s="226"/>
      <c r="R467" s="226"/>
      <c r="S467" s="226"/>
      <c r="T467" s="227"/>
      <c r="AT467" s="228" t="s">
        <v>145</v>
      </c>
      <c r="AU467" s="228" t="s">
        <v>151</v>
      </c>
      <c r="AV467" s="13" t="s">
        <v>89</v>
      </c>
      <c r="AW467" s="13" t="s">
        <v>34</v>
      </c>
      <c r="AX467" s="13" t="s">
        <v>87</v>
      </c>
      <c r="AY467" s="228" t="s">
        <v>137</v>
      </c>
    </row>
    <row r="468" spans="1:65" s="2" customFormat="1" ht="24" customHeight="1">
      <c r="A468" s="35"/>
      <c r="B468" s="36"/>
      <c r="C468" s="204" t="s">
        <v>464</v>
      </c>
      <c r="D468" s="204" t="s">
        <v>139</v>
      </c>
      <c r="E468" s="205" t="s">
        <v>1106</v>
      </c>
      <c r="F468" s="206" t="s">
        <v>1107</v>
      </c>
      <c r="G468" s="207" t="s">
        <v>142</v>
      </c>
      <c r="H468" s="208">
        <v>17</v>
      </c>
      <c r="I468" s="209"/>
      <c r="J468" s="210">
        <f>ROUND(I468*H468,2)</f>
        <v>0</v>
      </c>
      <c r="K468" s="206" t="s">
        <v>143</v>
      </c>
      <c r="L468" s="40"/>
      <c r="M468" s="211" t="s">
        <v>1</v>
      </c>
      <c r="N468" s="212" t="s">
        <v>44</v>
      </c>
      <c r="O468" s="72"/>
      <c r="P468" s="213">
        <f>O468*H468</f>
        <v>0</v>
      </c>
      <c r="Q468" s="213">
        <v>1.0000000000000001E-5</v>
      </c>
      <c r="R468" s="213">
        <f>Q468*H468</f>
        <v>1.7000000000000001E-4</v>
      </c>
      <c r="S468" s="213">
        <v>0</v>
      </c>
      <c r="T468" s="214">
        <f>S468*H468</f>
        <v>0</v>
      </c>
      <c r="U468" s="35"/>
      <c r="V468" s="35"/>
      <c r="W468" s="35"/>
      <c r="X468" s="35"/>
      <c r="Y468" s="35"/>
      <c r="Z468" s="35"/>
      <c r="AA468" s="35"/>
      <c r="AB468" s="35"/>
      <c r="AC468" s="35"/>
      <c r="AD468" s="35"/>
      <c r="AE468" s="35"/>
      <c r="AR468" s="215" t="s">
        <v>144</v>
      </c>
      <c r="AT468" s="215" t="s">
        <v>139</v>
      </c>
      <c r="AU468" s="215" t="s">
        <v>151</v>
      </c>
      <c r="AY468" s="18" t="s">
        <v>137</v>
      </c>
      <c r="BE468" s="216">
        <f>IF(N468="základní",J468,0)</f>
        <v>0</v>
      </c>
      <c r="BF468" s="216">
        <f>IF(N468="snížená",J468,0)</f>
        <v>0</v>
      </c>
      <c r="BG468" s="216">
        <f>IF(N468="zákl. přenesená",J468,0)</f>
        <v>0</v>
      </c>
      <c r="BH468" s="216">
        <f>IF(N468="sníž. přenesená",J468,0)</f>
        <v>0</v>
      </c>
      <c r="BI468" s="216">
        <f>IF(N468="nulová",J468,0)</f>
        <v>0</v>
      </c>
      <c r="BJ468" s="18" t="s">
        <v>87</v>
      </c>
      <c r="BK468" s="216">
        <f>ROUND(I468*H468,2)</f>
        <v>0</v>
      </c>
      <c r="BL468" s="18" t="s">
        <v>144</v>
      </c>
      <c r="BM468" s="215" t="s">
        <v>1108</v>
      </c>
    </row>
    <row r="469" spans="1:65" s="13" customFormat="1" ht="11.25">
      <c r="B469" s="217"/>
      <c r="C469" s="218"/>
      <c r="D469" s="219" t="s">
        <v>145</v>
      </c>
      <c r="E469" s="220" t="s">
        <v>1</v>
      </c>
      <c r="F469" s="221" t="s">
        <v>1109</v>
      </c>
      <c r="G469" s="218"/>
      <c r="H469" s="222">
        <v>17</v>
      </c>
      <c r="I469" s="223"/>
      <c r="J469" s="218"/>
      <c r="K469" s="218"/>
      <c r="L469" s="224"/>
      <c r="M469" s="225"/>
      <c r="N469" s="226"/>
      <c r="O469" s="226"/>
      <c r="P469" s="226"/>
      <c r="Q469" s="226"/>
      <c r="R469" s="226"/>
      <c r="S469" s="226"/>
      <c r="T469" s="227"/>
      <c r="AT469" s="228" t="s">
        <v>145</v>
      </c>
      <c r="AU469" s="228" t="s">
        <v>151</v>
      </c>
      <c r="AV469" s="13" t="s">
        <v>89</v>
      </c>
      <c r="AW469" s="13" t="s">
        <v>34</v>
      </c>
      <c r="AX469" s="13" t="s">
        <v>87</v>
      </c>
      <c r="AY469" s="228" t="s">
        <v>137</v>
      </c>
    </row>
    <row r="470" spans="1:65" s="2" customFormat="1" ht="24" customHeight="1">
      <c r="A470" s="35"/>
      <c r="B470" s="36"/>
      <c r="C470" s="250" t="s">
        <v>320</v>
      </c>
      <c r="D470" s="250" t="s">
        <v>230</v>
      </c>
      <c r="E470" s="251" t="s">
        <v>1110</v>
      </c>
      <c r="F470" s="252" t="s">
        <v>1111</v>
      </c>
      <c r="G470" s="253" t="s">
        <v>142</v>
      </c>
      <c r="H470" s="254">
        <v>17.850000000000001</v>
      </c>
      <c r="I470" s="255"/>
      <c r="J470" s="256">
        <f>ROUND(I470*H470,2)</f>
        <v>0</v>
      </c>
      <c r="K470" s="252" t="s">
        <v>143</v>
      </c>
      <c r="L470" s="257"/>
      <c r="M470" s="258" t="s">
        <v>1</v>
      </c>
      <c r="N470" s="259" t="s">
        <v>44</v>
      </c>
      <c r="O470" s="72"/>
      <c r="P470" s="213">
        <f>O470*H470</f>
        <v>0</v>
      </c>
      <c r="Q470" s="213">
        <v>1.4E-3</v>
      </c>
      <c r="R470" s="213">
        <f>Q470*H470</f>
        <v>2.4990000000000002E-2</v>
      </c>
      <c r="S470" s="213">
        <v>0</v>
      </c>
      <c r="T470" s="214">
        <f>S470*H470</f>
        <v>0</v>
      </c>
      <c r="U470" s="35"/>
      <c r="V470" s="35"/>
      <c r="W470" s="35"/>
      <c r="X470" s="35"/>
      <c r="Y470" s="35"/>
      <c r="Z470" s="35"/>
      <c r="AA470" s="35"/>
      <c r="AB470" s="35"/>
      <c r="AC470" s="35"/>
      <c r="AD470" s="35"/>
      <c r="AE470" s="35"/>
      <c r="AR470" s="215" t="s">
        <v>158</v>
      </c>
      <c r="AT470" s="215" t="s">
        <v>230</v>
      </c>
      <c r="AU470" s="215" t="s">
        <v>151</v>
      </c>
      <c r="AY470" s="18" t="s">
        <v>137</v>
      </c>
      <c r="BE470" s="216">
        <f>IF(N470="základní",J470,0)</f>
        <v>0</v>
      </c>
      <c r="BF470" s="216">
        <f>IF(N470="snížená",J470,0)</f>
        <v>0</v>
      </c>
      <c r="BG470" s="216">
        <f>IF(N470="zákl. přenesená",J470,0)</f>
        <v>0</v>
      </c>
      <c r="BH470" s="216">
        <f>IF(N470="sníž. přenesená",J470,0)</f>
        <v>0</v>
      </c>
      <c r="BI470" s="216">
        <f>IF(N470="nulová",J470,0)</f>
        <v>0</v>
      </c>
      <c r="BJ470" s="18" t="s">
        <v>87</v>
      </c>
      <c r="BK470" s="216">
        <f>ROUND(I470*H470,2)</f>
        <v>0</v>
      </c>
      <c r="BL470" s="18" t="s">
        <v>144</v>
      </c>
      <c r="BM470" s="215" t="s">
        <v>1112</v>
      </c>
    </row>
    <row r="471" spans="1:65" s="13" customFormat="1" ht="11.25">
      <c r="B471" s="217"/>
      <c r="C471" s="218"/>
      <c r="D471" s="219" t="s">
        <v>145</v>
      </c>
      <c r="E471" s="220" t="s">
        <v>1</v>
      </c>
      <c r="F471" s="221" t="s">
        <v>1109</v>
      </c>
      <c r="G471" s="218"/>
      <c r="H471" s="222">
        <v>17</v>
      </c>
      <c r="I471" s="223"/>
      <c r="J471" s="218"/>
      <c r="K471" s="218"/>
      <c r="L471" s="224"/>
      <c r="M471" s="225"/>
      <c r="N471" s="226"/>
      <c r="O471" s="226"/>
      <c r="P471" s="226"/>
      <c r="Q471" s="226"/>
      <c r="R471" s="226"/>
      <c r="S471" s="226"/>
      <c r="T471" s="227"/>
      <c r="AT471" s="228" t="s">
        <v>145</v>
      </c>
      <c r="AU471" s="228" t="s">
        <v>151</v>
      </c>
      <c r="AV471" s="13" t="s">
        <v>89</v>
      </c>
      <c r="AW471" s="13" t="s">
        <v>34</v>
      </c>
      <c r="AX471" s="13" t="s">
        <v>79</v>
      </c>
      <c r="AY471" s="228" t="s">
        <v>137</v>
      </c>
    </row>
    <row r="472" spans="1:65" s="13" customFormat="1" ht="11.25">
      <c r="B472" s="217"/>
      <c r="C472" s="218"/>
      <c r="D472" s="219" t="s">
        <v>145</v>
      </c>
      <c r="E472" s="220" t="s">
        <v>1</v>
      </c>
      <c r="F472" s="221" t="s">
        <v>1113</v>
      </c>
      <c r="G472" s="218"/>
      <c r="H472" s="222">
        <v>0.85</v>
      </c>
      <c r="I472" s="223"/>
      <c r="J472" s="218"/>
      <c r="K472" s="218"/>
      <c r="L472" s="224"/>
      <c r="M472" s="225"/>
      <c r="N472" s="226"/>
      <c r="O472" s="226"/>
      <c r="P472" s="226"/>
      <c r="Q472" s="226"/>
      <c r="R472" s="226"/>
      <c r="S472" s="226"/>
      <c r="T472" s="227"/>
      <c r="AT472" s="228" t="s">
        <v>145</v>
      </c>
      <c r="AU472" s="228" t="s">
        <v>151</v>
      </c>
      <c r="AV472" s="13" t="s">
        <v>89</v>
      </c>
      <c r="AW472" s="13" t="s">
        <v>34</v>
      </c>
      <c r="AX472" s="13" t="s">
        <v>79</v>
      </c>
      <c r="AY472" s="228" t="s">
        <v>137</v>
      </c>
    </row>
    <row r="473" spans="1:65" s="14" customFormat="1" ht="11.25">
      <c r="B473" s="229"/>
      <c r="C473" s="230"/>
      <c r="D473" s="219" t="s">
        <v>145</v>
      </c>
      <c r="E473" s="231" t="s">
        <v>1</v>
      </c>
      <c r="F473" s="232" t="s">
        <v>147</v>
      </c>
      <c r="G473" s="230"/>
      <c r="H473" s="233">
        <v>17.850000000000001</v>
      </c>
      <c r="I473" s="234"/>
      <c r="J473" s="230"/>
      <c r="K473" s="230"/>
      <c r="L473" s="235"/>
      <c r="M473" s="236"/>
      <c r="N473" s="237"/>
      <c r="O473" s="237"/>
      <c r="P473" s="237"/>
      <c r="Q473" s="237"/>
      <c r="R473" s="237"/>
      <c r="S473" s="237"/>
      <c r="T473" s="238"/>
      <c r="AT473" s="239" t="s">
        <v>145</v>
      </c>
      <c r="AU473" s="239" t="s">
        <v>151</v>
      </c>
      <c r="AV473" s="14" t="s">
        <v>144</v>
      </c>
      <c r="AW473" s="14" t="s">
        <v>34</v>
      </c>
      <c r="AX473" s="14" t="s">
        <v>87</v>
      </c>
      <c r="AY473" s="239" t="s">
        <v>137</v>
      </c>
    </row>
    <row r="474" spans="1:65" s="12" customFormat="1" ht="22.9" customHeight="1">
      <c r="B474" s="188"/>
      <c r="C474" s="189"/>
      <c r="D474" s="190" t="s">
        <v>78</v>
      </c>
      <c r="E474" s="202" t="s">
        <v>177</v>
      </c>
      <c r="F474" s="202" t="s">
        <v>1114</v>
      </c>
      <c r="G474" s="189"/>
      <c r="H474" s="189"/>
      <c r="I474" s="192"/>
      <c r="J474" s="203">
        <f>BK474</f>
        <v>0</v>
      </c>
      <c r="K474" s="189"/>
      <c r="L474" s="194"/>
      <c r="M474" s="195"/>
      <c r="N474" s="196"/>
      <c r="O474" s="196"/>
      <c r="P474" s="197">
        <f>P475+P496+P555+P591+P607+P658+P687</f>
        <v>0</v>
      </c>
      <c r="Q474" s="196"/>
      <c r="R474" s="197">
        <f>R475+R496+R555+R591+R607+R658+R687</f>
        <v>462.43808320000005</v>
      </c>
      <c r="S474" s="196"/>
      <c r="T474" s="198">
        <f>T475+T496+T555+T591+T607+T658+T687</f>
        <v>4266.7690000000002</v>
      </c>
      <c r="AR474" s="199" t="s">
        <v>87</v>
      </c>
      <c r="AT474" s="200" t="s">
        <v>78</v>
      </c>
      <c r="AU474" s="200" t="s">
        <v>87</v>
      </c>
      <c r="AY474" s="199" t="s">
        <v>137</v>
      </c>
      <c r="BK474" s="201">
        <f>BK475+BK496+BK555+BK591+BK607+BK658+BK687</f>
        <v>0</v>
      </c>
    </row>
    <row r="475" spans="1:65" s="12" customFormat="1" ht="20.85" customHeight="1">
      <c r="B475" s="188"/>
      <c r="C475" s="189"/>
      <c r="D475" s="190" t="s">
        <v>78</v>
      </c>
      <c r="E475" s="202" t="s">
        <v>1115</v>
      </c>
      <c r="F475" s="202" t="s">
        <v>1116</v>
      </c>
      <c r="G475" s="189"/>
      <c r="H475" s="189"/>
      <c r="I475" s="192"/>
      <c r="J475" s="203">
        <f>BK475</f>
        <v>0</v>
      </c>
      <c r="K475" s="189"/>
      <c r="L475" s="194"/>
      <c r="M475" s="195"/>
      <c r="N475" s="196"/>
      <c r="O475" s="196"/>
      <c r="P475" s="197">
        <f>SUM(P476:P495)</f>
        <v>0</v>
      </c>
      <c r="Q475" s="196"/>
      <c r="R475" s="197">
        <f>SUM(R476:R495)</f>
        <v>3.124E-2</v>
      </c>
      <c r="S475" s="196"/>
      <c r="T475" s="198">
        <f>SUM(T476:T495)</f>
        <v>141.22</v>
      </c>
      <c r="AR475" s="199" t="s">
        <v>87</v>
      </c>
      <c r="AT475" s="200" t="s">
        <v>78</v>
      </c>
      <c r="AU475" s="200" t="s">
        <v>89</v>
      </c>
      <c r="AY475" s="199" t="s">
        <v>137</v>
      </c>
      <c r="BK475" s="201">
        <f>SUM(BK476:BK495)</f>
        <v>0</v>
      </c>
    </row>
    <row r="476" spans="1:65" s="2" customFormat="1" ht="16.5" customHeight="1">
      <c r="A476" s="35"/>
      <c r="B476" s="36"/>
      <c r="C476" s="204" t="s">
        <v>471</v>
      </c>
      <c r="D476" s="204" t="s">
        <v>139</v>
      </c>
      <c r="E476" s="205" t="s">
        <v>1117</v>
      </c>
      <c r="F476" s="206" t="s">
        <v>1118</v>
      </c>
      <c r="G476" s="207" t="s">
        <v>142</v>
      </c>
      <c r="H476" s="208">
        <v>142</v>
      </c>
      <c r="I476" s="209"/>
      <c r="J476" s="210">
        <f>ROUND(I476*H476,2)</f>
        <v>0</v>
      </c>
      <c r="K476" s="206" t="s">
        <v>143</v>
      </c>
      <c r="L476" s="40"/>
      <c r="M476" s="211" t="s">
        <v>1</v>
      </c>
      <c r="N476" s="212" t="s">
        <v>44</v>
      </c>
      <c r="O476" s="72"/>
      <c r="P476" s="213">
        <f>O476*H476</f>
        <v>0</v>
      </c>
      <c r="Q476" s="213">
        <v>0</v>
      </c>
      <c r="R476" s="213">
        <f>Q476*H476</f>
        <v>0</v>
      </c>
      <c r="S476" s="213">
        <v>0</v>
      </c>
      <c r="T476" s="214">
        <f>S476*H476</f>
        <v>0</v>
      </c>
      <c r="U476" s="35"/>
      <c r="V476" s="35"/>
      <c r="W476" s="35"/>
      <c r="X476" s="35"/>
      <c r="Y476" s="35"/>
      <c r="Z476" s="35"/>
      <c r="AA476" s="35"/>
      <c r="AB476" s="35"/>
      <c r="AC476" s="35"/>
      <c r="AD476" s="35"/>
      <c r="AE476" s="35"/>
      <c r="AR476" s="215" t="s">
        <v>144</v>
      </c>
      <c r="AT476" s="215" t="s">
        <v>139</v>
      </c>
      <c r="AU476" s="215" t="s">
        <v>151</v>
      </c>
      <c r="AY476" s="18" t="s">
        <v>137</v>
      </c>
      <c r="BE476" s="216">
        <f>IF(N476="základní",J476,0)</f>
        <v>0</v>
      </c>
      <c r="BF476" s="216">
        <f>IF(N476="snížená",J476,0)</f>
        <v>0</v>
      </c>
      <c r="BG476" s="216">
        <f>IF(N476="zákl. přenesená",J476,0)</f>
        <v>0</v>
      </c>
      <c r="BH476" s="216">
        <f>IF(N476="sníž. přenesená",J476,0)</f>
        <v>0</v>
      </c>
      <c r="BI476" s="216">
        <f>IF(N476="nulová",J476,0)</f>
        <v>0</v>
      </c>
      <c r="BJ476" s="18" t="s">
        <v>87</v>
      </c>
      <c r="BK476" s="216">
        <f>ROUND(I476*H476,2)</f>
        <v>0</v>
      </c>
      <c r="BL476" s="18" t="s">
        <v>144</v>
      </c>
      <c r="BM476" s="215" t="s">
        <v>1119</v>
      </c>
    </row>
    <row r="477" spans="1:65" s="15" customFormat="1" ht="11.25">
      <c r="B477" s="240"/>
      <c r="C477" s="241"/>
      <c r="D477" s="219" t="s">
        <v>145</v>
      </c>
      <c r="E477" s="242" t="s">
        <v>1</v>
      </c>
      <c r="F477" s="243" t="s">
        <v>1120</v>
      </c>
      <c r="G477" s="241"/>
      <c r="H477" s="242" t="s">
        <v>1</v>
      </c>
      <c r="I477" s="244"/>
      <c r="J477" s="241"/>
      <c r="K477" s="241"/>
      <c r="L477" s="245"/>
      <c r="M477" s="246"/>
      <c r="N477" s="247"/>
      <c r="O477" s="247"/>
      <c r="P477" s="247"/>
      <c r="Q477" s="247"/>
      <c r="R477" s="247"/>
      <c r="S477" s="247"/>
      <c r="T477" s="248"/>
      <c r="AT477" s="249" t="s">
        <v>145</v>
      </c>
      <c r="AU477" s="249" t="s">
        <v>151</v>
      </c>
      <c r="AV477" s="15" t="s">
        <v>87</v>
      </c>
      <c r="AW477" s="15" t="s">
        <v>34</v>
      </c>
      <c r="AX477" s="15" t="s">
        <v>79</v>
      </c>
      <c r="AY477" s="249" t="s">
        <v>137</v>
      </c>
    </row>
    <row r="478" spans="1:65" s="13" customFormat="1" ht="11.25">
      <c r="B478" s="217"/>
      <c r="C478" s="218"/>
      <c r="D478" s="219" t="s">
        <v>145</v>
      </c>
      <c r="E478" s="220" t="s">
        <v>1</v>
      </c>
      <c r="F478" s="221" t="s">
        <v>1121</v>
      </c>
      <c r="G478" s="218"/>
      <c r="H478" s="222">
        <v>139.5</v>
      </c>
      <c r="I478" s="223"/>
      <c r="J478" s="218"/>
      <c r="K478" s="218"/>
      <c r="L478" s="224"/>
      <c r="M478" s="225"/>
      <c r="N478" s="226"/>
      <c r="O478" s="226"/>
      <c r="P478" s="226"/>
      <c r="Q478" s="226"/>
      <c r="R478" s="226"/>
      <c r="S478" s="226"/>
      <c r="T478" s="227"/>
      <c r="AT478" s="228" t="s">
        <v>145</v>
      </c>
      <c r="AU478" s="228" t="s">
        <v>151</v>
      </c>
      <c r="AV478" s="13" t="s">
        <v>89</v>
      </c>
      <c r="AW478" s="13" t="s">
        <v>34</v>
      </c>
      <c r="AX478" s="13" t="s">
        <v>79</v>
      </c>
      <c r="AY478" s="228" t="s">
        <v>137</v>
      </c>
    </row>
    <row r="479" spans="1:65" s="13" customFormat="1" ht="11.25">
      <c r="B479" s="217"/>
      <c r="C479" s="218"/>
      <c r="D479" s="219" t="s">
        <v>145</v>
      </c>
      <c r="E479" s="220" t="s">
        <v>1</v>
      </c>
      <c r="F479" s="221" t="s">
        <v>1122</v>
      </c>
      <c r="G479" s="218"/>
      <c r="H479" s="222">
        <v>2.5</v>
      </c>
      <c r="I479" s="223"/>
      <c r="J479" s="218"/>
      <c r="K479" s="218"/>
      <c r="L479" s="224"/>
      <c r="M479" s="225"/>
      <c r="N479" s="226"/>
      <c r="O479" s="226"/>
      <c r="P479" s="226"/>
      <c r="Q479" s="226"/>
      <c r="R479" s="226"/>
      <c r="S479" s="226"/>
      <c r="T479" s="227"/>
      <c r="AT479" s="228" t="s">
        <v>145</v>
      </c>
      <c r="AU479" s="228" t="s">
        <v>151</v>
      </c>
      <c r="AV479" s="13" t="s">
        <v>89</v>
      </c>
      <c r="AW479" s="13" t="s">
        <v>34</v>
      </c>
      <c r="AX479" s="13" t="s">
        <v>79</v>
      </c>
      <c r="AY479" s="228" t="s">
        <v>137</v>
      </c>
    </row>
    <row r="480" spans="1:65" s="14" customFormat="1" ht="11.25">
      <c r="B480" s="229"/>
      <c r="C480" s="230"/>
      <c r="D480" s="219" t="s">
        <v>145</v>
      </c>
      <c r="E480" s="231" t="s">
        <v>1</v>
      </c>
      <c r="F480" s="232" t="s">
        <v>147</v>
      </c>
      <c r="G480" s="230"/>
      <c r="H480" s="233">
        <v>142</v>
      </c>
      <c r="I480" s="234"/>
      <c r="J480" s="230"/>
      <c r="K480" s="230"/>
      <c r="L480" s="235"/>
      <c r="M480" s="236"/>
      <c r="N480" s="237"/>
      <c r="O480" s="237"/>
      <c r="P480" s="237"/>
      <c r="Q480" s="237"/>
      <c r="R480" s="237"/>
      <c r="S480" s="237"/>
      <c r="T480" s="238"/>
      <c r="AT480" s="239" t="s">
        <v>145</v>
      </c>
      <c r="AU480" s="239" t="s">
        <v>151</v>
      </c>
      <c r="AV480" s="14" t="s">
        <v>144</v>
      </c>
      <c r="AW480" s="14" t="s">
        <v>34</v>
      </c>
      <c r="AX480" s="14" t="s">
        <v>87</v>
      </c>
      <c r="AY480" s="239" t="s">
        <v>137</v>
      </c>
    </row>
    <row r="481" spans="1:65" s="2" customFormat="1" ht="16.5" customHeight="1">
      <c r="A481" s="35"/>
      <c r="B481" s="36"/>
      <c r="C481" s="204" t="s">
        <v>324</v>
      </c>
      <c r="D481" s="204" t="s">
        <v>139</v>
      </c>
      <c r="E481" s="205" t="s">
        <v>1123</v>
      </c>
      <c r="F481" s="206" t="s">
        <v>1124</v>
      </c>
      <c r="G481" s="207" t="s">
        <v>142</v>
      </c>
      <c r="H481" s="208">
        <v>373</v>
      </c>
      <c r="I481" s="209"/>
      <c r="J481" s="210">
        <f>ROUND(I481*H481,2)</f>
        <v>0</v>
      </c>
      <c r="K481" s="206" t="s">
        <v>143</v>
      </c>
      <c r="L481" s="40"/>
      <c r="M481" s="211" t="s">
        <v>1</v>
      </c>
      <c r="N481" s="212" t="s">
        <v>44</v>
      </c>
      <c r="O481" s="72"/>
      <c r="P481" s="213">
        <f>O481*H481</f>
        <v>0</v>
      </c>
      <c r="Q481" s="213">
        <v>0</v>
      </c>
      <c r="R481" s="213">
        <f>Q481*H481</f>
        <v>0</v>
      </c>
      <c r="S481" s="213">
        <v>0</v>
      </c>
      <c r="T481" s="214">
        <f>S481*H481</f>
        <v>0</v>
      </c>
      <c r="U481" s="35"/>
      <c r="V481" s="35"/>
      <c r="W481" s="35"/>
      <c r="X481" s="35"/>
      <c r="Y481" s="35"/>
      <c r="Z481" s="35"/>
      <c r="AA481" s="35"/>
      <c r="AB481" s="35"/>
      <c r="AC481" s="35"/>
      <c r="AD481" s="35"/>
      <c r="AE481" s="35"/>
      <c r="AR481" s="215" t="s">
        <v>144</v>
      </c>
      <c r="AT481" s="215" t="s">
        <v>139</v>
      </c>
      <c r="AU481" s="215" t="s">
        <v>151</v>
      </c>
      <c r="AY481" s="18" t="s">
        <v>137</v>
      </c>
      <c r="BE481" s="216">
        <f>IF(N481="základní",J481,0)</f>
        <v>0</v>
      </c>
      <c r="BF481" s="216">
        <f>IF(N481="snížená",J481,0)</f>
        <v>0</v>
      </c>
      <c r="BG481" s="216">
        <f>IF(N481="zákl. přenesená",J481,0)</f>
        <v>0</v>
      </c>
      <c r="BH481" s="216">
        <f>IF(N481="sníž. přenesená",J481,0)</f>
        <v>0</v>
      </c>
      <c r="BI481" s="216">
        <f>IF(N481="nulová",J481,0)</f>
        <v>0</v>
      </c>
      <c r="BJ481" s="18" t="s">
        <v>87</v>
      </c>
      <c r="BK481" s="216">
        <f>ROUND(I481*H481,2)</f>
        <v>0</v>
      </c>
      <c r="BL481" s="18" t="s">
        <v>144</v>
      </c>
      <c r="BM481" s="215" t="s">
        <v>1125</v>
      </c>
    </row>
    <row r="482" spans="1:65" s="15" customFormat="1" ht="11.25">
      <c r="B482" s="240"/>
      <c r="C482" s="241"/>
      <c r="D482" s="219" t="s">
        <v>145</v>
      </c>
      <c r="E482" s="242" t="s">
        <v>1</v>
      </c>
      <c r="F482" s="243" t="s">
        <v>1120</v>
      </c>
      <c r="G482" s="241"/>
      <c r="H482" s="242" t="s">
        <v>1</v>
      </c>
      <c r="I482" s="244"/>
      <c r="J482" s="241"/>
      <c r="K482" s="241"/>
      <c r="L482" s="245"/>
      <c r="M482" s="246"/>
      <c r="N482" s="247"/>
      <c r="O482" s="247"/>
      <c r="P482" s="247"/>
      <c r="Q482" s="247"/>
      <c r="R482" s="247"/>
      <c r="S482" s="247"/>
      <c r="T482" s="248"/>
      <c r="AT482" s="249" t="s">
        <v>145</v>
      </c>
      <c r="AU482" s="249" t="s">
        <v>151</v>
      </c>
      <c r="AV482" s="15" t="s">
        <v>87</v>
      </c>
      <c r="AW482" s="15" t="s">
        <v>34</v>
      </c>
      <c r="AX482" s="15" t="s">
        <v>79</v>
      </c>
      <c r="AY482" s="249" t="s">
        <v>137</v>
      </c>
    </row>
    <row r="483" spans="1:65" s="13" customFormat="1" ht="22.5">
      <c r="B483" s="217"/>
      <c r="C483" s="218"/>
      <c r="D483" s="219" t="s">
        <v>145</v>
      </c>
      <c r="E483" s="220" t="s">
        <v>1</v>
      </c>
      <c r="F483" s="221" t="s">
        <v>1126</v>
      </c>
      <c r="G483" s="218"/>
      <c r="H483" s="222">
        <v>373</v>
      </c>
      <c r="I483" s="223"/>
      <c r="J483" s="218"/>
      <c r="K483" s="218"/>
      <c r="L483" s="224"/>
      <c r="M483" s="225"/>
      <c r="N483" s="226"/>
      <c r="O483" s="226"/>
      <c r="P483" s="226"/>
      <c r="Q483" s="226"/>
      <c r="R483" s="226"/>
      <c r="S483" s="226"/>
      <c r="T483" s="227"/>
      <c r="AT483" s="228" t="s">
        <v>145</v>
      </c>
      <c r="AU483" s="228" t="s">
        <v>151</v>
      </c>
      <c r="AV483" s="13" t="s">
        <v>89</v>
      </c>
      <c r="AW483" s="13" t="s">
        <v>34</v>
      </c>
      <c r="AX483" s="13" t="s">
        <v>87</v>
      </c>
      <c r="AY483" s="228" t="s">
        <v>137</v>
      </c>
    </row>
    <row r="484" spans="1:65" s="2" customFormat="1" ht="24" customHeight="1">
      <c r="A484" s="35"/>
      <c r="B484" s="36"/>
      <c r="C484" s="204" t="s">
        <v>478</v>
      </c>
      <c r="D484" s="204" t="s">
        <v>139</v>
      </c>
      <c r="E484" s="205" t="s">
        <v>1127</v>
      </c>
      <c r="F484" s="206" t="s">
        <v>1128</v>
      </c>
      <c r="G484" s="207" t="s">
        <v>142</v>
      </c>
      <c r="H484" s="208">
        <v>142</v>
      </c>
      <c r="I484" s="209"/>
      <c r="J484" s="210">
        <f>ROUND(I484*H484,2)</f>
        <v>0</v>
      </c>
      <c r="K484" s="206" t="s">
        <v>143</v>
      </c>
      <c r="L484" s="40"/>
      <c r="M484" s="211" t="s">
        <v>1</v>
      </c>
      <c r="N484" s="212" t="s">
        <v>44</v>
      </c>
      <c r="O484" s="72"/>
      <c r="P484" s="213">
        <f>O484*H484</f>
        <v>0</v>
      </c>
      <c r="Q484" s="213">
        <v>0</v>
      </c>
      <c r="R484" s="213">
        <f>Q484*H484</f>
        <v>0</v>
      </c>
      <c r="S484" s="213">
        <v>0</v>
      </c>
      <c r="T484" s="214">
        <f>S484*H484</f>
        <v>0</v>
      </c>
      <c r="U484" s="35"/>
      <c r="V484" s="35"/>
      <c r="W484" s="35"/>
      <c r="X484" s="35"/>
      <c r="Y484" s="35"/>
      <c r="Z484" s="35"/>
      <c r="AA484" s="35"/>
      <c r="AB484" s="35"/>
      <c r="AC484" s="35"/>
      <c r="AD484" s="35"/>
      <c r="AE484" s="35"/>
      <c r="AR484" s="215" t="s">
        <v>144</v>
      </c>
      <c r="AT484" s="215" t="s">
        <v>139</v>
      </c>
      <c r="AU484" s="215" t="s">
        <v>151</v>
      </c>
      <c r="AY484" s="18" t="s">
        <v>137</v>
      </c>
      <c r="BE484" s="216">
        <f>IF(N484="základní",J484,0)</f>
        <v>0</v>
      </c>
      <c r="BF484" s="216">
        <f>IF(N484="snížená",J484,0)</f>
        <v>0</v>
      </c>
      <c r="BG484" s="216">
        <f>IF(N484="zákl. přenesená",J484,0)</f>
        <v>0</v>
      </c>
      <c r="BH484" s="216">
        <f>IF(N484="sníž. přenesená",J484,0)</f>
        <v>0</v>
      </c>
      <c r="BI484" s="216">
        <f>IF(N484="nulová",J484,0)</f>
        <v>0</v>
      </c>
      <c r="BJ484" s="18" t="s">
        <v>87</v>
      </c>
      <c r="BK484" s="216">
        <f>ROUND(I484*H484,2)</f>
        <v>0</v>
      </c>
      <c r="BL484" s="18" t="s">
        <v>144</v>
      </c>
      <c r="BM484" s="215" t="s">
        <v>1129</v>
      </c>
    </row>
    <row r="485" spans="1:65" s="13" customFormat="1" ht="22.5">
      <c r="B485" s="217"/>
      <c r="C485" s="218"/>
      <c r="D485" s="219" t="s">
        <v>145</v>
      </c>
      <c r="E485" s="220" t="s">
        <v>1</v>
      </c>
      <c r="F485" s="221" t="s">
        <v>1130</v>
      </c>
      <c r="G485" s="218"/>
      <c r="H485" s="222">
        <v>142</v>
      </c>
      <c r="I485" s="223"/>
      <c r="J485" s="218"/>
      <c r="K485" s="218"/>
      <c r="L485" s="224"/>
      <c r="M485" s="225"/>
      <c r="N485" s="226"/>
      <c r="O485" s="226"/>
      <c r="P485" s="226"/>
      <c r="Q485" s="226"/>
      <c r="R485" s="226"/>
      <c r="S485" s="226"/>
      <c r="T485" s="227"/>
      <c r="AT485" s="228" t="s">
        <v>145</v>
      </c>
      <c r="AU485" s="228" t="s">
        <v>151</v>
      </c>
      <c r="AV485" s="13" t="s">
        <v>89</v>
      </c>
      <c r="AW485" s="13" t="s">
        <v>34</v>
      </c>
      <c r="AX485" s="13" t="s">
        <v>87</v>
      </c>
      <c r="AY485" s="228" t="s">
        <v>137</v>
      </c>
    </row>
    <row r="486" spans="1:65" s="2" customFormat="1" ht="24" customHeight="1">
      <c r="A486" s="35"/>
      <c r="B486" s="36"/>
      <c r="C486" s="204" t="s">
        <v>327</v>
      </c>
      <c r="D486" s="204" t="s">
        <v>139</v>
      </c>
      <c r="E486" s="205" t="s">
        <v>1131</v>
      </c>
      <c r="F486" s="206" t="s">
        <v>1132</v>
      </c>
      <c r="G486" s="207" t="s">
        <v>142</v>
      </c>
      <c r="H486" s="208">
        <v>142</v>
      </c>
      <c r="I486" s="209"/>
      <c r="J486" s="210">
        <f>ROUND(I486*H486,2)</f>
        <v>0</v>
      </c>
      <c r="K486" s="206" t="s">
        <v>143</v>
      </c>
      <c r="L486" s="40"/>
      <c r="M486" s="211" t="s">
        <v>1</v>
      </c>
      <c r="N486" s="212" t="s">
        <v>44</v>
      </c>
      <c r="O486" s="72"/>
      <c r="P486" s="213">
        <f>O486*H486</f>
        <v>0</v>
      </c>
      <c r="Q486" s="213">
        <v>2.2000000000000001E-4</v>
      </c>
      <c r="R486" s="213">
        <f>Q486*H486</f>
        <v>3.124E-2</v>
      </c>
      <c r="S486" s="213">
        <v>0</v>
      </c>
      <c r="T486" s="214">
        <f>S486*H486</f>
        <v>0</v>
      </c>
      <c r="U486" s="35"/>
      <c r="V486" s="35"/>
      <c r="W486" s="35"/>
      <c r="X486" s="35"/>
      <c r="Y486" s="35"/>
      <c r="Z486" s="35"/>
      <c r="AA486" s="35"/>
      <c r="AB486" s="35"/>
      <c r="AC486" s="35"/>
      <c r="AD486" s="35"/>
      <c r="AE486" s="35"/>
      <c r="AR486" s="215" t="s">
        <v>144</v>
      </c>
      <c r="AT486" s="215" t="s">
        <v>139</v>
      </c>
      <c r="AU486" s="215" t="s">
        <v>151</v>
      </c>
      <c r="AY486" s="18" t="s">
        <v>137</v>
      </c>
      <c r="BE486" s="216">
        <f>IF(N486="základní",J486,0)</f>
        <v>0</v>
      </c>
      <c r="BF486" s="216">
        <f>IF(N486="snížená",J486,0)</f>
        <v>0</v>
      </c>
      <c r="BG486" s="216">
        <f>IF(N486="zákl. přenesená",J486,0)</f>
        <v>0</v>
      </c>
      <c r="BH486" s="216">
        <f>IF(N486="sníž. přenesená",J486,0)</f>
        <v>0</v>
      </c>
      <c r="BI486" s="216">
        <f>IF(N486="nulová",J486,0)</f>
        <v>0</v>
      </c>
      <c r="BJ486" s="18" t="s">
        <v>87</v>
      </c>
      <c r="BK486" s="216">
        <f>ROUND(I486*H486,2)</f>
        <v>0</v>
      </c>
      <c r="BL486" s="18" t="s">
        <v>144</v>
      </c>
      <c r="BM486" s="215" t="s">
        <v>1133</v>
      </c>
    </row>
    <row r="487" spans="1:65" s="13" customFormat="1" ht="22.5">
      <c r="B487" s="217"/>
      <c r="C487" s="218"/>
      <c r="D487" s="219" t="s">
        <v>145</v>
      </c>
      <c r="E487" s="220" t="s">
        <v>1</v>
      </c>
      <c r="F487" s="221" t="s">
        <v>1134</v>
      </c>
      <c r="G487" s="218"/>
      <c r="H487" s="222">
        <v>142</v>
      </c>
      <c r="I487" s="223"/>
      <c r="J487" s="218"/>
      <c r="K487" s="218"/>
      <c r="L487" s="224"/>
      <c r="M487" s="225"/>
      <c r="N487" s="226"/>
      <c r="O487" s="226"/>
      <c r="P487" s="226"/>
      <c r="Q487" s="226"/>
      <c r="R487" s="226"/>
      <c r="S487" s="226"/>
      <c r="T487" s="227"/>
      <c r="AT487" s="228" t="s">
        <v>145</v>
      </c>
      <c r="AU487" s="228" t="s">
        <v>151</v>
      </c>
      <c r="AV487" s="13" t="s">
        <v>89</v>
      </c>
      <c r="AW487" s="13" t="s">
        <v>34</v>
      </c>
      <c r="AX487" s="13" t="s">
        <v>87</v>
      </c>
      <c r="AY487" s="228" t="s">
        <v>137</v>
      </c>
    </row>
    <row r="488" spans="1:65" s="2" customFormat="1" ht="24" customHeight="1">
      <c r="A488" s="35"/>
      <c r="B488" s="36"/>
      <c r="C488" s="204" t="s">
        <v>485</v>
      </c>
      <c r="D488" s="204" t="s">
        <v>139</v>
      </c>
      <c r="E488" s="205" t="s">
        <v>1135</v>
      </c>
      <c r="F488" s="206" t="s">
        <v>1136</v>
      </c>
      <c r="G488" s="207" t="s">
        <v>188</v>
      </c>
      <c r="H488" s="208">
        <v>7061</v>
      </c>
      <c r="I488" s="209"/>
      <c r="J488" s="210">
        <f>ROUND(I488*H488,2)</f>
        <v>0</v>
      </c>
      <c r="K488" s="206" t="s">
        <v>143</v>
      </c>
      <c r="L488" s="40"/>
      <c r="M488" s="211" t="s">
        <v>1</v>
      </c>
      <c r="N488" s="212" t="s">
        <v>44</v>
      </c>
      <c r="O488" s="72"/>
      <c r="P488" s="213">
        <f>O488*H488</f>
        <v>0</v>
      </c>
      <c r="Q488" s="213">
        <v>0</v>
      </c>
      <c r="R488" s="213">
        <f>Q488*H488</f>
        <v>0</v>
      </c>
      <c r="S488" s="213">
        <v>0.02</v>
      </c>
      <c r="T488" s="214">
        <f>S488*H488</f>
        <v>141.22</v>
      </c>
      <c r="U488" s="35"/>
      <c r="V488" s="35"/>
      <c r="W488" s="35"/>
      <c r="X488" s="35"/>
      <c r="Y488" s="35"/>
      <c r="Z488" s="35"/>
      <c r="AA488" s="35"/>
      <c r="AB488" s="35"/>
      <c r="AC488" s="35"/>
      <c r="AD488" s="35"/>
      <c r="AE488" s="35"/>
      <c r="AR488" s="215" t="s">
        <v>144</v>
      </c>
      <c r="AT488" s="215" t="s">
        <v>139</v>
      </c>
      <c r="AU488" s="215" t="s">
        <v>151</v>
      </c>
      <c r="AY488" s="18" t="s">
        <v>137</v>
      </c>
      <c r="BE488" s="216">
        <f>IF(N488="základní",J488,0)</f>
        <v>0</v>
      </c>
      <c r="BF488" s="216">
        <f>IF(N488="snížená",J488,0)</f>
        <v>0</v>
      </c>
      <c r="BG488" s="216">
        <f>IF(N488="zákl. přenesená",J488,0)</f>
        <v>0</v>
      </c>
      <c r="BH488" s="216">
        <f>IF(N488="sníž. přenesená",J488,0)</f>
        <v>0</v>
      </c>
      <c r="BI488" s="216">
        <f>IF(N488="nulová",J488,0)</f>
        <v>0</v>
      </c>
      <c r="BJ488" s="18" t="s">
        <v>87</v>
      </c>
      <c r="BK488" s="216">
        <f>ROUND(I488*H488,2)</f>
        <v>0</v>
      </c>
      <c r="BL488" s="18" t="s">
        <v>144</v>
      </c>
      <c r="BM488" s="215" t="s">
        <v>1137</v>
      </c>
    </row>
    <row r="489" spans="1:65" s="13" customFormat="1" ht="11.25">
      <c r="B489" s="217"/>
      <c r="C489" s="218"/>
      <c r="D489" s="219" t="s">
        <v>145</v>
      </c>
      <c r="E489" s="220" t="s">
        <v>1</v>
      </c>
      <c r="F489" s="221" t="s">
        <v>1138</v>
      </c>
      <c r="G489" s="218"/>
      <c r="H489" s="222">
        <v>3677.5</v>
      </c>
      <c r="I489" s="223"/>
      <c r="J489" s="218"/>
      <c r="K489" s="218"/>
      <c r="L489" s="224"/>
      <c r="M489" s="225"/>
      <c r="N489" s="226"/>
      <c r="O489" s="226"/>
      <c r="P489" s="226"/>
      <c r="Q489" s="226"/>
      <c r="R489" s="226"/>
      <c r="S489" s="226"/>
      <c r="T489" s="227"/>
      <c r="AT489" s="228" t="s">
        <v>145</v>
      </c>
      <c r="AU489" s="228" t="s">
        <v>151</v>
      </c>
      <c r="AV489" s="13" t="s">
        <v>89</v>
      </c>
      <c r="AW489" s="13" t="s">
        <v>34</v>
      </c>
      <c r="AX489" s="13" t="s">
        <v>79</v>
      </c>
      <c r="AY489" s="228" t="s">
        <v>137</v>
      </c>
    </row>
    <row r="490" spans="1:65" s="13" customFormat="1" ht="11.25">
      <c r="B490" s="217"/>
      <c r="C490" s="218"/>
      <c r="D490" s="219" t="s">
        <v>145</v>
      </c>
      <c r="E490" s="220" t="s">
        <v>1</v>
      </c>
      <c r="F490" s="221" t="s">
        <v>918</v>
      </c>
      <c r="G490" s="218"/>
      <c r="H490" s="222">
        <v>105</v>
      </c>
      <c r="I490" s="223"/>
      <c r="J490" s="218"/>
      <c r="K490" s="218"/>
      <c r="L490" s="224"/>
      <c r="M490" s="225"/>
      <c r="N490" s="226"/>
      <c r="O490" s="226"/>
      <c r="P490" s="226"/>
      <c r="Q490" s="226"/>
      <c r="R490" s="226"/>
      <c r="S490" s="226"/>
      <c r="T490" s="227"/>
      <c r="AT490" s="228" t="s">
        <v>145</v>
      </c>
      <c r="AU490" s="228" t="s">
        <v>151</v>
      </c>
      <c r="AV490" s="13" t="s">
        <v>89</v>
      </c>
      <c r="AW490" s="13" t="s">
        <v>34</v>
      </c>
      <c r="AX490" s="13" t="s">
        <v>79</v>
      </c>
      <c r="AY490" s="228" t="s">
        <v>137</v>
      </c>
    </row>
    <row r="491" spans="1:65" s="13" customFormat="1" ht="11.25">
      <c r="B491" s="217"/>
      <c r="C491" s="218"/>
      <c r="D491" s="219" t="s">
        <v>145</v>
      </c>
      <c r="E491" s="220" t="s">
        <v>1</v>
      </c>
      <c r="F491" s="221" t="s">
        <v>1139</v>
      </c>
      <c r="G491" s="218"/>
      <c r="H491" s="222">
        <v>127</v>
      </c>
      <c r="I491" s="223"/>
      <c r="J491" s="218"/>
      <c r="K491" s="218"/>
      <c r="L491" s="224"/>
      <c r="M491" s="225"/>
      <c r="N491" s="226"/>
      <c r="O491" s="226"/>
      <c r="P491" s="226"/>
      <c r="Q491" s="226"/>
      <c r="R491" s="226"/>
      <c r="S491" s="226"/>
      <c r="T491" s="227"/>
      <c r="AT491" s="228" t="s">
        <v>145</v>
      </c>
      <c r="AU491" s="228" t="s">
        <v>151</v>
      </c>
      <c r="AV491" s="13" t="s">
        <v>89</v>
      </c>
      <c r="AW491" s="13" t="s">
        <v>34</v>
      </c>
      <c r="AX491" s="13" t="s">
        <v>79</v>
      </c>
      <c r="AY491" s="228" t="s">
        <v>137</v>
      </c>
    </row>
    <row r="492" spans="1:65" s="13" customFormat="1" ht="11.25">
      <c r="B492" s="217"/>
      <c r="C492" s="218"/>
      <c r="D492" s="219" t="s">
        <v>145</v>
      </c>
      <c r="E492" s="220" t="s">
        <v>1</v>
      </c>
      <c r="F492" s="221" t="s">
        <v>1140</v>
      </c>
      <c r="G492" s="218"/>
      <c r="H492" s="222">
        <v>546.5</v>
      </c>
      <c r="I492" s="223"/>
      <c r="J492" s="218"/>
      <c r="K492" s="218"/>
      <c r="L492" s="224"/>
      <c r="M492" s="225"/>
      <c r="N492" s="226"/>
      <c r="O492" s="226"/>
      <c r="P492" s="226"/>
      <c r="Q492" s="226"/>
      <c r="R492" s="226"/>
      <c r="S492" s="226"/>
      <c r="T492" s="227"/>
      <c r="AT492" s="228" t="s">
        <v>145</v>
      </c>
      <c r="AU492" s="228" t="s">
        <v>151</v>
      </c>
      <c r="AV492" s="13" t="s">
        <v>89</v>
      </c>
      <c r="AW492" s="13" t="s">
        <v>34</v>
      </c>
      <c r="AX492" s="13" t="s">
        <v>79</v>
      </c>
      <c r="AY492" s="228" t="s">
        <v>137</v>
      </c>
    </row>
    <row r="493" spans="1:65" s="13" customFormat="1" ht="11.25">
      <c r="B493" s="217"/>
      <c r="C493" s="218"/>
      <c r="D493" s="219" t="s">
        <v>145</v>
      </c>
      <c r="E493" s="220" t="s">
        <v>1</v>
      </c>
      <c r="F493" s="221" t="s">
        <v>1141</v>
      </c>
      <c r="G493" s="218"/>
      <c r="H493" s="222">
        <v>1605</v>
      </c>
      <c r="I493" s="223"/>
      <c r="J493" s="218"/>
      <c r="K493" s="218"/>
      <c r="L493" s="224"/>
      <c r="M493" s="225"/>
      <c r="N493" s="226"/>
      <c r="O493" s="226"/>
      <c r="P493" s="226"/>
      <c r="Q493" s="226"/>
      <c r="R493" s="226"/>
      <c r="S493" s="226"/>
      <c r="T493" s="227"/>
      <c r="AT493" s="228" t="s">
        <v>145</v>
      </c>
      <c r="AU493" s="228" t="s">
        <v>151</v>
      </c>
      <c r="AV493" s="13" t="s">
        <v>89</v>
      </c>
      <c r="AW493" s="13" t="s">
        <v>34</v>
      </c>
      <c r="AX493" s="13" t="s">
        <v>79</v>
      </c>
      <c r="AY493" s="228" t="s">
        <v>137</v>
      </c>
    </row>
    <row r="494" spans="1:65" s="13" customFormat="1" ht="11.25">
      <c r="B494" s="217"/>
      <c r="C494" s="218"/>
      <c r="D494" s="219" t="s">
        <v>145</v>
      </c>
      <c r="E494" s="220" t="s">
        <v>1</v>
      </c>
      <c r="F494" s="221" t="s">
        <v>1142</v>
      </c>
      <c r="G494" s="218"/>
      <c r="H494" s="222">
        <v>1000</v>
      </c>
      <c r="I494" s="223"/>
      <c r="J494" s="218"/>
      <c r="K494" s="218"/>
      <c r="L494" s="224"/>
      <c r="M494" s="225"/>
      <c r="N494" s="226"/>
      <c r="O494" s="226"/>
      <c r="P494" s="226"/>
      <c r="Q494" s="226"/>
      <c r="R494" s="226"/>
      <c r="S494" s="226"/>
      <c r="T494" s="227"/>
      <c r="AT494" s="228" t="s">
        <v>145</v>
      </c>
      <c r="AU494" s="228" t="s">
        <v>151</v>
      </c>
      <c r="AV494" s="13" t="s">
        <v>89</v>
      </c>
      <c r="AW494" s="13" t="s">
        <v>34</v>
      </c>
      <c r="AX494" s="13" t="s">
        <v>79</v>
      </c>
      <c r="AY494" s="228" t="s">
        <v>137</v>
      </c>
    </row>
    <row r="495" spans="1:65" s="14" customFormat="1" ht="11.25">
      <c r="B495" s="229"/>
      <c r="C495" s="230"/>
      <c r="D495" s="219" t="s">
        <v>145</v>
      </c>
      <c r="E495" s="231" t="s">
        <v>1</v>
      </c>
      <c r="F495" s="232" t="s">
        <v>147</v>
      </c>
      <c r="G495" s="230"/>
      <c r="H495" s="233">
        <v>7061</v>
      </c>
      <c r="I495" s="234"/>
      <c r="J495" s="230"/>
      <c r="K495" s="230"/>
      <c r="L495" s="235"/>
      <c r="M495" s="236"/>
      <c r="N495" s="237"/>
      <c r="O495" s="237"/>
      <c r="P495" s="237"/>
      <c r="Q495" s="237"/>
      <c r="R495" s="237"/>
      <c r="S495" s="237"/>
      <c r="T495" s="238"/>
      <c r="AT495" s="239" t="s">
        <v>145</v>
      </c>
      <c r="AU495" s="239" t="s">
        <v>151</v>
      </c>
      <c r="AV495" s="14" t="s">
        <v>144</v>
      </c>
      <c r="AW495" s="14" t="s">
        <v>34</v>
      </c>
      <c r="AX495" s="14" t="s">
        <v>87</v>
      </c>
      <c r="AY495" s="239" t="s">
        <v>137</v>
      </c>
    </row>
    <row r="496" spans="1:65" s="12" customFormat="1" ht="20.85" customHeight="1">
      <c r="B496" s="188"/>
      <c r="C496" s="189"/>
      <c r="D496" s="190" t="s">
        <v>78</v>
      </c>
      <c r="E496" s="202" t="s">
        <v>1143</v>
      </c>
      <c r="F496" s="202" t="s">
        <v>1144</v>
      </c>
      <c r="G496" s="189"/>
      <c r="H496" s="189"/>
      <c r="I496" s="192"/>
      <c r="J496" s="203">
        <f>BK496</f>
        <v>0</v>
      </c>
      <c r="K496" s="189"/>
      <c r="L496" s="194"/>
      <c r="M496" s="195"/>
      <c r="N496" s="196"/>
      <c r="O496" s="196"/>
      <c r="P496" s="197">
        <f>SUM(P497:P554)</f>
        <v>0</v>
      </c>
      <c r="Q496" s="196"/>
      <c r="R496" s="197">
        <f>SUM(R497:R554)</f>
        <v>458.13401520000002</v>
      </c>
      <c r="S496" s="196"/>
      <c r="T496" s="198">
        <f>SUM(T497:T554)</f>
        <v>0</v>
      </c>
      <c r="AR496" s="199" t="s">
        <v>87</v>
      </c>
      <c r="AT496" s="200" t="s">
        <v>78</v>
      </c>
      <c r="AU496" s="200" t="s">
        <v>89</v>
      </c>
      <c r="AY496" s="199" t="s">
        <v>137</v>
      </c>
      <c r="BK496" s="201">
        <f>SUM(BK497:BK554)</f>
        <v>0</v>
      </c>
    </row>
    <row r="497" spans="1:65" s="2" customFormat="1" ht="24" customHeight="1">
      <c r="A497" s="35"/>
      <c r="B497" s="36"/>
      <c r="C497" s="204" t="s">
        <v>331</v>
      </c>
      <c r="D497" s="204" t="s">
        <v>139</v>
      </c>
      <c r="E497" s="205" t="s">
        <v>1145</v>
      </c>
      <c r="F497" s="206" t="s">
        <v>1146</v>
      </c>
      <c r="G497" s="207" t="s">
        <v>142</v>
      </c>
      <c r="H497" s="208">
        <v>1064.5</v>
      </c>
      <c r="I497" s="209"/>
      <c r="J497" s="210">
        <f>ROUND(I497*H497,2)</f>
        <v>0</v>
      </c>
      <c r="K497" s="206" t="s">
        <v>143</v>
      </c>
      <c r="L497" s="40"/>
      <c r="M497" s="211" t="s">
        <v>1</v>
      </c>
      <c r="N497" s="212" t="s">
        <v>44</v>
      </c>
      <c r="O497" s="72"/>
      <c r="P497" s="213">
        <f>O497*H497</f>
        <v>0</v>
      </c>
      <c r="Q497" s="213">
        <v>0.16849</v>
      </c>
      <c r="R497" s="213">
        <f>Q497*H497</f>
        <v>179.35760500000001</v>
      </c>
      <c r="S497" s="213">
        <v>0</v>
      </c>
      <c r="T497" s="214">
        <f>S497*H497</f>
        <v>0</v>
      </c>
      <c r="U497" s="35"/>
      <c r="V497" s="35"/>
      <c r="W497" s="35"/>
      <c r="X497" s="35"/>
      <c r="Y497" s="35"/>
      <c r="Z497" s="35"/>
      <c r="AA497" s="35"/>
      <c r="AB497" s="35"/>
      <c r="AC497" s="35"/>
      <c r="AD497" s="35"/>
      <c r="AE497" s="35"/>
      <c r="AR497" s="215" t="s">
        <v>144</v>
      </c>
      <c r="AT497" s="215" t="s">
        <v>139</v>
      </c>
      <c r="AU497" s="215" t="s">
        <v>151</v>
      </c>
      <c r="AY497" s="18" t="s">
        <v>137</v>
      </c>
      <c r="BE497" s="216">
        <f>IF(N497="základní",J497,0)</f>
        <v>0</v>
      </c>
      <c r="BF497" s="216">
        <f>IF(N497="snížená",J497,0)</f>
        <v>0</v>
      </c>
      <c r="BG497" s="216">
        <f>IF(N497="zákl. přenesená",J497,0)</f>
        <v>0</v>
      </c>
      <c r="BH497" s="216">
        <f>IF(N497="sníž. přenesená",J497,0)</f>
        <v>0</v>
      </c>
      <c r="BI497" s="216">
        <f>IF(N497="nulová",J497,0)</f>
        <v>0</v>
      </c>
      <c r="BJ497" s="18" t="s">
        <v>87</v>
      </c>
      <c r="BK497" s="216">
        <f>ROUND(I497*H497,2)</f>
        <v>0</v>
      </c>
      <c r="BL497" s="18" t="s">
        <v>144</v>
      </c>
      <c r="BM497" s="215" t="s">
        <v>1147</v>
      </c>
    </row>
    <row r="498" spans="1:65" s="13" customFormat="1" ht="22.5">
      <c r="B498" s="217"/>
      <c r="C498" s="218"/>
      <c r="D498" s="219" t="s">
        <v>145</v>
      </c>
      <c r="E498" s="220" t="s">
        <v>1</v>
      </c>
      <c r="F498" s="221" t="s">
        <v>1148</v>
      </c>
      <c r="G498" s="218"/>
      <c r="H498" s="222">
        <v>1064.5</v>
      </c>
      <c r="I498" s="223"/>
      <c r="J498" s="218"/>
      <c r="K498" s="218"/>
      <c r="L498" s="224"/>
      <c r="M498" s="225"/>
      <c r="N498" s="226"/>
      <c r="O498" s="226"/>
      <c r="P498" s="226"/>
      <c r="Q498" s="226"/>
      <c r="R498" s="226"/>
      <c r="S498" s="226"/>
      <c r="T498" s="227"/>
      <c r="AT498" s="228" t="s">
        <v>145</v>
      </c>
      <c r="AU498" s="228" t="s">
        <v>151</v>
      </c>
      <c r="AV498" s="13" t="s">
        <v>89</v>
      </c>
      <c r="AW498" s="13" t="s">
        <v>34</v>
      </c>
      <c r="AX498" s="13" t="s">
        <v>87</v>
      </c>
      <c r="AY498" s="228" t="s">
        <v>137</v>
      </c>
    </row>
    <row r="499" spans="1:65" s="2" customFormat="1" ht="16.5" customHeight="1">
      <c r="A499" s="35"/>
      <c r="B499" s="36"/>
      <c r="C499" s="250" t="s">
        <v>492</v>
      </c>
      <c r="D499" s="250" t="s">
        <v>230</v>
      </c>
      <c r="E499" s="251" t="s">
        <v>1149</v>
      </c>
      <c r="F499" s="252" t="s">
        <v>1150</v>
      </c>
      <c r="G499" s="253" t="s">
        <v>142</v>
      </c>
      <c r="H499" s="254">
        <v>1009.086</v>
      </c>
      <c r="I499" s="255"/>
      <c r="J499" s="256">
        <f>ROUND(I499*H499,2)</f>
        <v>0</v>
      </c>
      <c r="K499" s="252" t="s">
        <v>143</v>
      </c>
      <c r="L499" s="257"/>
      <c r="M499" s="258" t="s">
        <v>1</v>
      </c>
      <c r="N499" s="259" t="s">
        <v>44</v>
      </c>
      <c r="O499" s="72"/>
      <c r="P499" s="213">
        <f>O499*H499</f>
        <v>0</v>
      </c>
      <c r="Q499" s="213">
        <v>0.15</v>
      </c>
      <c r="R499" s="213">
        <f>Q499*H499</f>
        <v>151.3629</v>
      </c>
      <c r="S499" s="213">
        <v>0</v>
      </c>
      <c r="T499" s="214">
        <f>S499*H499</f>
        <v>0</v>
      </c>
      <c r="U499" s="35"/>
      <c r="V499" s="35"/>
      <c r="W499" s="35"/>
      <c r="X499" s="35"/>
      <c r="Y499" s="35"/>
      <c r="Z499" s="35"/>
      <c r="AA499" s="35"/>
      <c r="AB499" s="35"/>
      <c r="AC499" s="35"/>
      <c r="AD499" s="35"/>
      <c r="AE499" s="35"/>
      <c r="AR499" s="215" t="s">
        <v>158</v>
      </c>
      <c r="AT499" s="215" t="s">
        <v>230</v>
      </c>
      <c r="AU499" s="215" t="s">
        <v>151</v>
      </c>
      <c r="AY499" s="18" t="s">
        <v>137</v>
      </c>
      <c r="BE499" s="216">
        <f>IF(N499="základní",J499,0)</f>
        <v>0</v>
      </c>
      <c r="BF499" s="216">
        <f>IF(N499="snížená",J499,0)</f>
        <v>0</v>
      </c>
      <c r="BG499" s="216">
        <f>IF(N499="zákl. přenesená",J499,0)</f>
        <v>0</v>
      </c>
      <c r="BH499" s="216">
        <f>IF(N499="sníž. přenesená",J499,0)</f>
        <v>0</v>
      </c>
      <c r="BI499" s="216">
        <f>IF(N499="nulová",J499,0)</f>
        <v>0</v>
      </c>
      <c r="BJ499" s="18" t="s">
        <v>87</v>
      </c>
      <c r="BK499" s="216">
        <f>ROUND(I499*H499,2)</f>
        <v>0</v>
      </c>
      <c r="BL499" s="18" t="s">
        <v>144</v>
      </c>
      <c r="BM499" s="215" t="s">
        <v>1151</v>
      </c>
    </row>
    <row r="500" spans="1:65" s="13" customFormat="1" ht="22.5">
      <c r="B500" s="217"/>
      <c r="C500" s="218"/>
      <c r="D500" s="219" t="s">
        <v>145</v>
      </c>
      <c r="E500" s="220" t="s">
        <v>1</v>
      </c>
      <c r="F500" s="221" t="s">
        <v>1148</v>
      </c>
      <c r="G500" s="218"/>
      <c r="H500" s="222">
        <v>1064.5</v>
      </c>
      <c r="I500" s="223"/>
      <c r="J500" s="218"/>
      <c r="K500" s="218"/>
      <c r="L500" s="224"/>
      <c r="M500" s="225"/>
      <c r="N500" s="226"/>
      <c r="O500" s="226"/>
      <c r="P500" s="226"/>
      <c r="Q500" s="226"/>
      <c r="R500" s="226"/>
      <c r="S500" s="226"/>
      <c r="T500" s="227"/>
      <c r="AT500" s="228" t="s">
        <v>145</v>
      </c>
      <c r="AU500" s="228" t="s">
        <v>151</v>
      </c>
      <c r="AV500" s="13" t="s">
        <v>89</v>
      </c>
      <c r="AW500" s="13" t="s">
        <v>34</v>
      </c>
      <c r="AX500" s="13" t="s">
        <v>79</v>
      </c>
      <c r="AY500" s="228" t="s">
        <v>137</v>
      </c>
    </row>
    <row r="501" spans="1:65" s="13" customFormat="1" ht="11.25">
      <c r="B501" s="217"/>
      <c r="C501" s="218"/>
      <c r="D501" s="219" t="s">
        <v>145</v>
      </c>
      <c r="E501" s="220" t="s">
        <v>1</v>
      </c>
      <c r="F501" s="221" t="s">
        <v>1152</v>
      </c>
      <c r="G501" s="218"/>
      <c r="H501" s="222">
        <v>-75.2</v>
      </c>
      <c r="I501" s="223"/>
      <c r="J501" s="218"/>
      <c r="K501" s="218"/>
      <c r="L501" s="224"/>
      <c r="M501" s="225"/>
      <c r="N501" s="226"/>
      <c r="O501" s="226"/>
      <c r="P501" s="226"/>
      <c r="Q501" s="226"/>
      <c r="R501" s="226"/>
      <c r="S501" s="226"/>
      <c r="T501" s="227"/>
      <c r="AT501" s="228" t="s">
        <v>145</v>
      </c>
      <c r="AU501" s="228" t="s">
        <v>151</v>
      </c>
      <c r="AV501" s="13" t="s">
        <v>89</v>
      </c>
      <c r="AW501" s="13" t="s">
        <v>34</v>
      </c>
      <c r="AX501" s="13" t="s">
        <v>79</v>
      </c>
      <c r="AY501" s="228" t="s">
        <v>137</v>
      </c>
    </row>
    <row r="502" spans="1:65" s="16" customFormat="1" ht="11.25">
      <c r="B502" s="265"/>
      <c r="C502" s="266"/>
      <c r="D502" s="219" t="s">
        <v>145</v>
      </c>
      <c r="E502" s="267" t="s">
        <v>1</v>
      </c>
      <c r="F502" s="268" t="s">
        <v>936</v>
      </c>
      <c r="G502" s="266"/>
      <c r="H502" s="269">
        <v>989.3</v>
      </c>
      <c r="I502" s="270"/>
      <c r="J502" s="266"/>
      <c r="K502" s="266"/>
      <c r="L502" s="271"/>
      <c r="M502" s="272"/>
      <c r="N502" s="273"/>
      <c r="O502" s="273"/>
      <c r="P502" s="273"/>
      <c r="Q502" s="273"/>
      <c r="R502" s="273"/>
      <c r="S502" s="273"/>
      <c r="T502" s="274"/>
      <c r="AT502" s="275" t="s">
        <v>145</v>
      </c>
      <c r="AU502" s="275" t="s">
        <v>151</v>
      </c>
      <c r="AV502" s="16" t="s">
        <v>151</v>
      </c>
      <c r="AW502" s="16" t="s">
        <v>34</v>
      </c>
      <c r="AX502" s="16" t="s">
        <v>79</v>
      </c>
      <c r="AY502" s="275" t="s">
        <v>137</v>
      </c>
    </row>
    <row r="503" spans="1:65" s="13" customFormat="1" ht="11.25">
      <c r="B503" s="217"/>
      <c r="C503" s="218"/>
      <c r="D503" s="219" t="s">
        <v>145</v>
      </c>
      <c r="E503" s="220" t="s">
        <v>1</v>
      </c>
      <c r="F503" s="221" t="s">
        <v>1153</v>
      </c>
      <c r="G503" s="218"/>
      <c r="H503" s="222">
        <v>19.786000000000001</v>
      </c>
      <c r="I503" s="223"/>
      <c r="J503" s="218"/>
      <c r="K503" s="218"/>
      <c r="L503" s="224"/>
      <c r="M503" s="225"/>
      <c r="N503" s="226"/>
      <c r="O503" s="226"/>
      <c r="P503" s="226"/>
      <c r="Q503" s="226"/>
      <c r="R503" s="226"/>
      <c r="S503" s="226"/>
      <c r="T503" s="227"/>
      <c r="AT503" s="228" t="s">
        <v>145</v>
      </c>
      <c r="AU503" s="228" t="s">
        <v>151</v>
      </c>
      <c r="AV503" s="13" t="s">
        <v>89</v>
      </c>
      <c r="AW503" s="13" t="s">
        <v>34</v>
      </c>
      <c r="AX503" s="13" t="s">
        <v>79</v>
      </c>
      <c r="AY503" s="228" t="s">
        <v>137</v>
      </c>
    </row>
    <row r="504" spans="1:65" s="14" customFormat="1" ht="11.25">
      <c r="B504" s="229"/>
      <c r="C504" s="230"/>
      <c r="D504" s="219" t="s">
        <v>145</v>
      </c>
      <c r="E504" s="231" t="s">
        <v>1</v>
      </c>
      <c r="F504" s="232" t="s">
        <v>147</v>
      </c>
      <c r="G504" s="230"/>
      <c r="H504" s="233">
        <v>1009.086</v>
      </c>
      <c r="I504" s="234"/>
      <c r="J504" s="230"/>
      <c r="K504" s="230"/>
      <c r="L504" s="235"/>
      <c r="M504" s="236"/>
      <c r="N504" s="237"/>
      <c r="O504" s="237"/>
      <c r="P504" s="237"/>
      <c r="Q504" s="237"/>
      <c r="R504" s="237"/>
      <c r="S504" s="237"/>
      <c r="T504" s="238"/>
      <c r="AT504" s="239" t="s">
        <v>145</v>
      </c>
      <c r="AU504" s="239" t="s">
        <v>151</v>
      </c>
      <c r="AV504" s="14" t="s">
        <v>144</v>
      </c>
      <c r="AW504" s="14" t="s">
        <v>34</v>
      </c>
      <c r="AX504" s="14" t="s">
        <v>87</v>
      </c>
      <c r="AY504" s="239" t="s">
        <v>137</v>
      </c>
    </row>
    <row r="505" spans="1:65" s="2" customFormat="1" ht="24" customHeight="1">
      <c r="A505" s="35"/>
      <c r="B505" s="36"/>
      <c r="C505" s="250" t="s">
        <v>334</v>
      </c>
      <c r="D505" s="250" t="s">
        <v>230</v>
      </c>
      <c r="E505" s="251" t="s">
        <v>1154</v>
      </c>
      <c r="F505" s="252" t="s">
        <v>1155</v>
      </c>
      <c r="G505" s="253" t="s">
        <v>142</v>
      </c>
      <c r="H505" s="254">
        <v>8.0579999999999998</v>
      </c>
      <c r="I505" s="255"/>
      <c r="J505" s="256">
        <f>ROUND(I505*H505,2)</f>
        <v>0</v>
      </c>
      <c r="K505" s="252" t="s">
        <v>143</v>
      </c>
      <c r="L505" s="257"/>
      <c r="M505" s="258" t="s">
        <v>1</v>
      </c>
      <c r="N505" s="259" t="s">
        <v>44</v>
      </c>
      <c r="O505" s="72"/>
      <c r="P505" s="213">
        <f>O505*H505</f>
        <v>0</v>
      </c>
      <c r="Q505" s="213">
        <v>0.15</v>
      </c>
      <c r="R505" s="213">
        <f>Q505*H505</f>
        <v>1.2086999999999999</v>
      </c>
      <c r="S505" s="213">
        <v>0</v>
      </c>
      <c r="T505" s="214">
        <f>S505*H505</f>
        <v>0</v>
      </c>
      <c r="U505" s="35"/>
      <c r="V505" s="35"/>
      <c r="W505" s="35"/>
      <c r="X505" s="35"/>
      <c r="Y505" s="35"/>
      <c r="Z505" s="35"/>
      <c r="AA505" s="35"/>
      <c r="AB505" s="35"/>
      <c r="AC505" s="35"/>
      <c r="AD505" s="35"/>
      <c r="AE505" s="35"/>
      <c r="AR505" s="215" t="s">
        <v>158</v>
      </c>
      <c r="AT505" s="215" t="s">
        <v>230</v>
      </c>
      <c r="AU505" s="215" t="s">
        <v>151</v>
      </c>
      <c r="AY505" s="18" t="s">
        <v>137</v>
      </c>
      <c r="BE505" s="216">
        <f>IF(N505="základní",J505,0)</f>
        <v>0</v>
      </c>
      <c r="BF505" s="216">
        <f>IF(N505="snížená",J505,0)</f>
        <v>0</v>
      </c>
      <c r="BG505" s="216">
        <f>IF(N505="zákl. přenesená",J505,0)</f>
        <v>0</v>
      </c>
      <c r="BH505" s="216">
        <f>IF(N505="sníž. přenesená",J505,0)</f>
        <v>0</v>
      </c>
      <c r="BI505" s="216">
        <f>IF(N505="nulová",J505,0)</f>
        <v>0</v>
      </c>
      <c r="BJ505" s="18" t="s">
        <v>87</v>
      </c>
      <c r="BK505" s="216">
        <f>ROUND(I505*H505,2)</f>
        <v>0</v>
      </c>
      <c r="BL505" s="18" t="s">
        <v>144</v>
      </c>
      <c r="BM505" s="215" t="s">
        <v>1156</v>
      </c>
    </row>
    <row r="506" spans="1:65" s="13" customFormat="1" ht="11.25">
      <c r="B506" s="217"/>
      <c r="C506" s="218"/>
      <c r="D506" s="219" t="s">
        <v>145</v>
      </c>
      <c r="E506" s="220" t="s">
        <v>1</v>
      </c>
      <c r="F506" s="221" t="s">
        <v>1157</v>
      </c>
      <c r="G506" s="218"/>
      <c r="H506" s="222">
        <v>5.6</v>
      </c>
      <c r="I506" s="223"/>
      <c r="J506" s="218"/>
      <c r="K506" s="218"/>
      <c r="L506" s="224"/>
      <c r="M506" s="225"/>
      <c r="N506" s="226"/>
      <c r="O506" s="226"/>
      <c r="P506" s="226"/>
      <c r="Q506" s="226"/>
      <c r="R506" s="226"/>
      <c r="S506" s="226"/>
      <c r="T506" s="227"/>
      <c r="AT506" s="228" t="s">
        <v>145</v>
      </c>
      <c r="AU506" s="228" t="s">
        <v>151</v>
      </c>
      <c r="AV506" s="13" t="s">
        <v>89</v>
      </c>
      <c r="AW506" s="13" t="s">
        <v>34</v>
      </c>
      <c r="AX506" s="13" t="s">
        <v>79</v>
      </c>
      <c r="AY506" s="228" t="s">
        <v>137</v>
      </c>
    </row>
    <row r="507" spans="1:65" s="13" customFormat="1" ht="11.25">
      <c r="B507" s="217"/>
      <c r="C507" s="218"/>
      <c r="D507" s="219" t="s">
        <v>145</v>
      </c>
      <c r="E507" s="220" t="s">
        <v>1</v>
      </c>
      <c r="F507" s="221" t="s">
        <v>1158</v>
      </c>
      <c r="G507" s="218"/>
      <c r="H507" s="222">
        <v>2.2999999999999998</v>
      </c>
      <c r="I507" s="223"/>
      <c r="J507" s="218"/>
      <c r="K507" s="218"/>
      <c r="L507" s="224"/>
      <c r="M507" s="225"/>
      <c r="N507" s="226"/>
      <c r="O507" s="226"/>
      <c r="P507" s="226"/>
      <c r="Q507" s="226"/>
      <c r="R507" s="226"/>
      <c r="S507" s="226"/>
      <c r="T507" s="227"/>
      <c r="AT507" s="228" t="s">
        <v>145</v>
      </c>
      <c r="AU507" s="228" t="s">
        <v>151</v>
      </c>
      <c r="AV507" s="13" t="s">
        <v>89</v>
      </c>
      <c r="AW507" s="13" t="s">
        <v>34</v>
      </c>
      <c r="AX507" s="13" t="s">
        <v>79</v>
      </c>
      <c r="AY507" s="228" t="s">
        <v>137</v>
      </c>
    </row>
    <row r="508" spans="1:65" s="16" customFormat="1" ht="11.25">
      <c r="B508" s="265"/>
      <c r="C508" s="266"/>
      <c r="D508" s="219" t="s">
        <v>145</v>
      </c>
      <c r="E508" s="267" t="s">
        <v>1</v>
      </c>
      <c r="F508" s="268" t="s">
        <v>936</v>
      </c>
      <c r="G508" s="266"/>
      <c r="H508" s="269">
        <v>7.9</v>
      </c>
      <c r="I508" s="270"/>
      <c r="J508" s="266"/>
      <c r="K508" s="266"/>
      <c r="L508" s="271"/>
      <c r="M508" s="272"/>
      <c r="N508" s="273"/>
      <c r="O508" s="273"/>
      <c r="P508" s="273"/>
      <c r="Q508" s="273"/>
      <c r="R508" s="273"/>
      <c r="S508" s="273"/>
      <c r="T508" s="274"/>
      <c r="AT508" s="275" t="s">
        <v>145</v>
      </c>
      <c r="AU508" s="275" t="s">
        <v>151</v>
      </c>
      <c r="AV508" s="16" t="s">
        <v>151</v>
      </c>
      <c r="AW508" s="16" t="s">
        <v>34</v>
      </c>
      <c r="AX508" s="16" t="s">
        <v>79</v>
      </c>
      <c r="AY508" s="275" t="s">
        <v>137</v>
      </c>
    </row>
    <row r="509" spans="1:65" s="13" customFormat="1" ht="11.25">
      <c r="B509" s="217"/>
      <c r="C509" s="218"/>
      <c r="D509" s="219" t="s">
        <v>145</v>
      </c>
      <c r="E509" s="220" t="s">
        <v>1</v>
      </c>
      <c r="F509" s="221" t="s">
        <v>1159</v>
      </c>
      <c r="G509" s="218"/>
      <c r="H509" s="222">
        <v>0.158</v>
      </c>
      <c r="I509" s="223"/>
      <c r="J509" s="218"/>
      <c r="K509" s="218"/>
      <c r="L509" s="224"/>
      <c r="M509" s="225"/>
      <c r="N509" s="226"/>
      <c r="O509" s="226"/>
      <c r="P509" s="226"/>
      <c r="Q509" s="226"/>
      <c r="R509" s="226"/>
      <c r="S509" s="226"/>
      <c r="T509" s="227"/>
      <c r="AT509" s="228" t="s">
        <v>145</v>
      </c>
      <c r="AU509" s="228" t="s">
        <v>151</v>
      </c>
      <c r="AV509" s="13" t="s">
        <v>89</v>
      </c>
      <c r="AW509" s="13" t="s">
        <v>34</v>
      </c>
      <c r="AX509" s="13" t="s">
        <v>79</v>
      </c>
      <c r="AY509" s="228" t="s">
        <v>137</v>
      </c>
    </row>
    <row r="510" spans="1:65" s="14" customFormat="1" ht="11.25">
      <c r="B510" s="229"/>
      <c r="C510" s="230"/>
      <c r="D510" s="219" t="s">
        <v>145</v>
      </c>
      <c r="E510" s="231" t="s">
        <v>1</v>
      </c>
      <c r="F510" s="232" t="s">
        <v>147</v>
      </c>
      <c r="G510" s="230"/>
      <c r="H510" s="233">
        <v>8.0579999999999998</v>
      </c>
      <c r="I510" s="234"/>
      <c r="J510" s="230"/>
      <c r="K510" s="230"/>
      <c r="L510" s="235"/>
      <c r="M510" s="236"/>
      <c r="N510" s="237"/>
      <c r="O510" s="237"/>
      <c r="P510" s="237"/>
      <c r="Q510" s="237"/>
      <c r="R510" s="237"/>
      <c r="S510" s="237"/>
      <c r="T510" s="238"/>
      <c r="AT510" s="239" t="s">
        <v>145</v>
      </c>
      <c r="AU510" s="239" t="s">
        <v>151</v>
      </c>
      <c r="AV510" s="14" t="s">
        <v>144</v>
      </c>
      <c r="AW510" s="14" t="s">
        <v>34</v>
      </c>
      <c r="AX510" s="14" t="s">
        <v>87</v>
      </c>
      <c r="AY510" s="239" t="s">
        <v>137</v>
      </c>
    </row>
    <row r="511" spans="1:65" s="2" customFormat="1" ht="24" customHeight="1">
      <c r="A511" s="35"/>
      <c r="B511" s="36"/>
      <c r="C511" s="250" t="s">
        <v>500</v>
      </c>
      <c r="D511" s="250" t="s">
        <v>230</v>
      </c>
      <c r="E511" s="251" t="s">
        <v>1160</v>
      </c>
      <c r="F511" s="252" t="s">
        <v>1161</v>
      </c>
      <c r="G511" s="253" t="s">
        <v>142</v>
      </c>
      <c r="H511" s="254">
        <v>39.473999999999997</v>
      </c>
      <c r="I511" s="255"/>
      <c r="J511" s="256">
        <f>ROUND(I511*H511,2)</f>
        <v>0</v>
      </c>
      <c r="K511" s="252" t="s">
        <v>143</v>
      </c>
      <c r="L511" s="257"/>
      <c r="M511" s="258" t="s">
        <v>1</v>
      </c>
      <c r="N511" s="259" t="s">
        <v>44</v>
      </c>
      <c r="O511" s="72"/>
      <c r="P511" s="213">
        <f>O511*H511</f>
        <v>0</v>
      </c>
      <c r="Q511" s="213">
        <v>0.15</v>
      </c>
      <c r="R511" s="213">
        <f>Q511*H511</f>
        <v>5.9210999999999991</v>
      </c>
      <c r="S511" s="213">
        <v>0</v>
      </c>
      <c r="T511" s="214">
        <f>S511*H511</f>
        <v>0</v>
      </c>
      <c r="U511" s="35"/>
      <c r="V511" s="35"/>
      <c r="W511" s="35"/>
      <c r="X511" s="35"/>
      <c r="Y511" s="35"/>
      <c r="Z511" s="35"/>
      <c r="AA511" s="35"/>
      <c r="AB511" s="35"/>
      <c r="AC511" s="35"/>
      <c r="AD511" s="35"/>
      <c r="AE511" s="35"/>
      <c r="AR511" s="215" t="s">
        <v>158</v>
      </c>
      <c r="AT511" s="215" t="s">
        <v>230</v>
      </c>
      <c r="AU511" s="215" t="s">
        <v>151</v>
      </c>
      <c r="AY511" s="18" t="s">
        <v>137</v>
      </c>
      <c r="BE511" s="216">
        <f>IF(N511="základní",J511,0)</f>
        <v>0</v>
      </c>
      <c r="BF511" s="216">
        <f>IF(N511="snížená",J511,0)</f>
        <v>0</v>
      </c>
      <c r="BG511" s="216">
        <f>IF(N511="zákl. přenesená",J511,0)</f>
        <v>0</v>
      </c>
      <c r="BH511" s="216">
        <f>IF(N511="sníž. přenesená",J511,0)</f>
        <v>0</v>
      </c>
      <c r="BI511" s="216">
        <f>IF(N511="nulová",J511,0)</f>
        <v>0</v>
      </c>
      <c r="BJ511" s="18" t="s">
        <v>87</v>
      </c>
      <c r="BK511" s="216">
        <f>ROUND(I511*H511,2)</f>
        <v>0</v>
      </c>
      <c r="BL511" s="18" t="s">
        <v>144</v>
      </c>
      <c r="BM511" s="215" t="s">
        <v>1162</v>
      </c>
    </row>
    <row r="512" spans="1:65" s="13" customFormat="1" ht="11.25">
      <c r="B512" s="217"/>
      <c r="C512" s="218"/>
      <c r="D512" s="219" t="s">
        <v>145</v>
      </c>
      <c r="E512" s="220" t="s">
        <v>1</v>
      </c>
      <c r="F512" s="221" t="s">
        <v>1163</v>
      </c>
      <c r="G512" s="218"/>
      <c r="H512" s="222">
        <v>19.8</v>
      </c>
      <c r="I512" s="223"/>
      <c r="J512" s="218"/>
      <c r="K512" s="218"/>
      <c r="L512" s="224"/>
      <c r="M512" s="225"/>
      <c r="N512" s="226"/>
      <c r="O512" s="226"/>
      <c r="P512" s="226"/>
      <c r="Q512" s="226"/>
      <c r="R512" s="226"/>
      <c r="S512" s="226"/>
      <c r="T512" s="227"/>
      <c r="AT512" s="228" t="s">
        <v>145</v>
      </c>
      <c r="AU512" s="228" t="s">
        <v>151</v>
      </c>
      <c r="AV512" s="13" t="s">
        <v>89</v>
      </c>
      <c r="AW512" s="13" t="s">
        <v>34</v>
      </c>
      <c r="AX512" s="13" t="s">
        <v>79</v>
      </c>
      <c r="AY512" s="228" t="s">
        <v>137</v>
      </c>
    </row>
    <row r="513" spans="1:65" s="13" customFormat="1" ht="11.25">
      <c r="B513" s="217"/>
      <c r="C513" s="218"/>
      <c r="D513" s="219" t="s">
        <v>145</v>
      </c>
      <c r="E513" s="220" t="s">
        <v>1</v>
      </c>
      <c r="F513" s="221" t="s">
        <v>1164</v>
      </c>
      <c r="G513" s="218"/>
      <c r="H513" s="222">
        <v>6.4</v>
      </c>
      <c r="I513" s="223"/>
      <c r="J513" s="218"/>
      <c r="K513" s="218"/>
      <c r="L513" s="224"/>
      <c r="M513" s="225"/>
      <c r="N513" s="226"/>
      <c r="O513" s="226"/>
      <c r="P513" s="226"/>
      <c r="Q513" s="226"/>
      <c r="R513" s="226"/>
      <c r="S513" s="226"/>
      <c r="T513" s="227"/>
      <c r="AT513" s="228" t="s">
        <v>145</v>
      </c>
      <c r="AU513" s="228" t="s">
        <v>151</v>
      </c>
      <c r="AV513" s="13" t="s">
        <v>89</v>
      </c>
      <c r="AW513" s="13" t="s">
        <v>34</v>
      </c>
      <c r="AX513" s="13" t="s">
        <v>79</v>
      </c>
      <c r="AY513" s="228" t="s">
        <v>137</v>
      </c>
    </row>
    <row r="514" spans="1:65" s="13" customFormat="1" ht="11.25">
      <c r="B514" s="217"/>
      <c r="C514" s="218"/>
      <c r="D514" s="219" t="s">
        <v>145</v>
      </c>
      <c r="E514" s="220" t="s">
        <v>1</v>
      </c>
      <c r="F514" s="221" t="s">
        <v>1165</v>
      </c>
      <c r="G514" s="218"/>
      <c r="H514" s="222">
        <v>12.5</v>
      </c>
      <c r="I514" s="223"/>
      <c r="J514" s="218"/>
      <c r="K514" s="218"/>
      <c r="L514" s="224"/>
      <c r="M514" s="225"/>
      <c r="N514" s="226"/>
      <c r="O514" s="226"/>
      <c r="P514" s="226"/>
      <c r="Q514" s="226"/>
      <c r="R514" s="226"/>
      <c r="S514" s="226"/>
      <c r="T514" s="227"/>
      <c r="AT514" s="228" t="s">
        <v>145</v>
      </c>
      <c r="AU514" s="228" t="s">
        <v>151</v>
      </c>
      <c r="AV514" s="13" t="s">
        <v>89</v>
      </c>
      <c r="AW514" s="13" t="s">
        <v>34</v>
      </c>
      <c r="AX514" s="13" t="s">
        <v>79</v>
      </c>
      <c r="AY514" s="228" t="s">
        <v>137</v>
      </c>
    </row>
    <row r="515" spans="1:65" s="16" customFormat="1" ht="11.25">
      <c r="B515" s="265"/>
      <c r="C515" s="266"/>
      <c r="D515" s="219" t="s">
        <v>145</v>
      </c>
      <c r="E515" s="267" t="s">
        <v>1</v>
      </c>
      <c r="F515" s="268" t="s">
        <v>936</v>
      </c>
      <c r="G515" s="266"/>
      <c r="H515" s="269">
        <v>38.700000000000003</v>
      </c>
      <c r="I515" s="270"/>
      <c r="J515" s="266"/>
      <c r="K515" s="266"/>
      <c r="L515" s="271"/>
      <c r="M515" s="272"/>
      <c r="N515" s="273"/>
      <c r="O515" s="273"/>
      <c r="P515" s="273"/>
      <c r="Q515" s="273"/>
      <c r="R515" s="273"/>
      <c r="S515" s="273"/>
      <c r="T515" s="274"/>
      <c r="AT515" s="275" t="s">
        <v>145</v>
      </c>
      <c r="AU515" s="275" t="s">
        <v>151</v>
      </c>
      <c r="AV515" s="16" t="s">
        <v>151</v>
      </c>
      <c r="AW515" s="16" t="s">
        <v>34</v>
      </c>
      <c r="AX515" s="16" t="s">
        <v>79</v>
      </c>
      <c r="AY515" s="275" t="s">
        <v>137</v>
      </c>
    </row>
    <row r="516" spans="1:65" s="13" customFormat="1" ht="11.25">
      <c r="B516" s="217"/>
      <c r="C516" s="218"/>
      <c r="D516" s="219" t="s">
        <v>145</v>
      </c>
      <c r="E516" s="220" t="s">
        <v>1</v>
      </c>
      <c r="F516" s="221" t="s">
        <v>1166</v>
      </c>
      <c r="G516" s="218"/>
      <c r="H516" s="222">
        <v>0.77400000000000002</v>
      </c>
      <c r="I516" s="223"/>
      <c r="J516" s="218"/>
      <c r="K516" s="218"/>
      <c r="L516" s="224"/>
      <c r="M516" s="225"/>
      <c r="N516" s="226"/>
      <c r="O516" s="226"/>
      <c r="P516" s="226"/>
      <c r="Q516" s="226"/>
      <c r="R516" s="226"/>
      <c r="S516" s="226"/>
      <c r="T516" s="227"/>
      <c r="AT516" s="228" t="s">
        <v>145</v>
      </c>
      <c r="AU516" s="228" t="s">
        <v>151</v>
      </c>
      <c r="AV516" s="13" t="s">
        <v>89</v>
      </c>
      <c r="AW516" s="13" t="s">
        <v>34</v>
      </c>
      <c r="AX516" s="13" t="s">
        <v>79</v>
      </c>
      <c r="AY516" s="228" t="s">
        <v>137</v>
      </c>
    </row>
    <row r="517" spans="1:65" s="14" customFormat="1" ht="11.25">
      <c r="B517" s="229"/>
      <c r="C517" s="230"/>
      <c r="D517" s="219" t="s">
        <v>145</v>
      </c>
      <c r="E517" s="231" t="s">
        <v>1</v>
      </c>
      <c r="F517" s="232" t="s">
        <v>147</v>
      </c>
      <c r="G517" s="230"/>
      <c r="H517" s="233">
        <v>39.473999999999997</v>
      </c>
      <c r="I517" s="234"/>
      <c r="J517" s="230"/>
      <c r="K517" s="230"/>
      <c r="L517" s="235"/>
      <c r="M517" s="236"/>
      <c r="N517" s="237"/>
      <c r="O517" s="237"/>
      <c r="P517" s="237"/>
      <c r="Q517" s="237"/>
      <c r="R517" s="237"/>
      <c r="S517" s="237"/>
      <c r="T517" s="238"/>
      <c r="AT517" s="239" t="s">
        <v>145</v>
      </c>
      <c r="AU517" s="239" t="s">
        <v>151</v>
      </c>
      <c r="AV517" s="14" t="s">
        <v>144</v>
      </c>
      <c r="AW517" s="14" t="s">
        <v>34</v>
      </c>
      <c r="AX517" s="14" t="s">
        <v>87</v>
      </c>
      <c r="AY517" s="239" t="s">
        <v>137</v>
      </c>
    </row>
    <row r="518" spans="1:65" s="2" customFormat="1" ht="24" customHeight="1">
      <c r="A518" s="35"/>
      <c r="B518" s="36"/>
      <c r="C518" s="250" t="s">
        <v>338</v>
      </c>
      <c r="D518" s="250" t="s">
        <v>230</v>
      </c>
      <c r="E518" s="251" t="s">
        <v>1167</v>
      </c>
      <c r="F518" s="252" t="s">
        <v>1168</v>
      </c>
      <c r="G518" s="253" t="s">
        <v>142</v>
      </c>
      <c r="H518" s="254">
        <v>3.2639999999999998</v>
      </c>
      <c r="I518" s="255"/>
      <c r="J518" s="256">
        <f>ROUND(I518*H518,2)</f>
        <v>0</v>
      </c>
      <c r="K518" s="252" t="s">
        <v>143</v>
      </c>
      <c r="L518" s="257"/>
      <c r="M518" s="258" t="s">
        <v>1</v>
      </c>
      <c r="N518" s="259" t="s">
        <v>44</v>
      </c>
      <c r="O518" s="72"/>
      <c r="P518" s="213">
        <f>O518*H518</f>
        <v>0</v>
      </c>
      <c r="Q518" s="213">
        <v>0.15</v>
      </c>
      <c r="R518" s="213">
        <f>Q518*H518</f>
        <v>0.48959999999999992</v>
      </c>
      <c r="S518" s="213">
        <v>0</v>
      </c>
      <c r="T518" s="214">
        <f>S518*H518</f>
        <v>0</v>
      </c>
      <c r="U518" s="35"/>
      <c r="V518" s="35"/>
      <c r="W518" s="35"/>
      <c r="X518" s="35"/>
      <c r="Y518" s="35"/>
      <c r="Z518" s="35"/>
      <c r="AA518" s="35"/>
      <c r="AB518" s="35"/>
      <c r="AC518" s="35"/>
      <c r="AD518" s="35"/>
      <c r="AE518" s="35"/>
      <c r="AR518" s="215" t="s">
        <v>158</v>
      </c>
      <c r="AT518" s="215" t="s">
        <v>230</v>
      </c>
      <c r="AU518" s="215" t="s">
        <v>151</v>
      </c>
      <c r="AY518" s="18" t="s">
        <v>137</v>
      </c>
      <c r="BE518" s="216">
        <f>IF(N518="základní",J518,0)</f>
        <v>0</v>
      </c>
      <c r="BF518" s="216">
        <f>IF(N518="snížená",J518,0)</f>
        <v>0</v>
      </c>
      <c r="BG518" s="216">
        <f>IF(N518="zákl. přenesená",J518,0)</f>
        <v>0</v>
      </c>
      <c r="BH518" s="216">
        <f>IF(N518="sníž. přenesená",J518,0)</f>
        <v>0</v>
      </c>
      <c r="BI518" s="216">
        <f>IF(N518="nulová",J518,0)</f>
        <v>0</v>
      </c>
      <c r="BJ518" s="18" t="s">
        <v>87</v>
      </c>
      <c r="BK518" s="216">
        <f>ROUND(I518*H518,2)</f>
        <v>0</v>
      </c>
      <c r="BL518" s="18" t="s">
        <v>144</v>
      </c>
      <c r="BM518" s="215" t="s">
        <v>1169</v>
      </c>
    </row>
    <row r="519" spans="1:65" s="13" customFormat="1" ht="11.25">
      <c r="B519" s="217"/>
      <c r="C519" s="218"/>
      <c r="D519" s="219" t="s">
        <v>145</v>
      </c>
      <c r="E519" s="220" t="s">
        <v>1</v>
      </c>
      <c r="F519" s="221" t="s">
        <v>1170</v>
      </c>
      <c r="G519" s="218"/>
      <c r="H519" s="222">
        <v>3.2</v>
      </c>
      <c r="I519" s="223"/>
      <c r="J519" s="218"/>
      <c r="K519" s="218"/>
      <c r="L519" s="224"/>
      <c r="M519" s="225"/>
      <c r="N519" s="226"/>
      <c r="O519" s="226"/>
      <c r="P519" s="226"/>
      <c r="Q519" s="226"/>
      <c r="R519" s="226"/>
      <c r="S519" s="226"/>
      <c r="T519" s="227"/>
      <c r="AT519" s="228" t="s">
        <v>145</v>
      </c>
      <c r="AU519" s="228" t="s">
        <v>151</v>
      </c>
      <c r="AV519" s="13" t="s">
        <v>89</v>
      </c>
      <c r="AW519" s="13" t="s">
        <v>34</v>
      </c>
      <c r="AX519" s="13" t="s">
        <v>79</v>
      </c>
      <c r="AY519" s="228" t="s">
        <v>137</v>
      </c>
    </row>
    <row r="520" spans="1:65" s="13" customFormat="1" ht="11.25">
      <c r="B520" s="217"/>
      <c r="C520" s="218"/>
      <c r="D520" s="219" t="s">
        <v>145</v>
      </c>
      <c r="E520" s="220" t="s">
        <v>1</v>
      </c>
      <c r="F520" s="221" t="s">
        <v>1171</v>
      </c>
      <c r="G520" s="218"/>
      <c r="H520" s="222">
        <v>6.4000000000000001E-2</v>
      </c>
      <c r="I520" s="223"/>
      <c r="J520" s="218"/>
      <c r="K520" s="218"/>
      <c r="L520" s="224"/>
      <c r="M520" s="225"/>
      <c r="N520" s="226"/>
      <c r="O520" s="226"/>
      <c r="P520" s="226"/>
      <c r="Q520" s="226"/>
      <c r="R520" s="226"/>
      <c r="S520" s="226"/>
      <c r="T520" s="227"/>
      <c r="AT520" s="228" t="s">
        <v>145</v>
      </c>
      <c r="AU520" s="228" t="s">
        <v>151</v>
      </c>
      <c r="AV520" s="13" t="s">
        <v>89</v>
      </c>
      <c r="AW520" s="13" t="s">
        <v>34</v>
      </c>
      <c r="AX520" s="13" t="s">
        <v>79</v>
      </c>
      <c r="AY520" s="228" t="s">
        <v>137</v>
      </c>
    </row>
    <row r="521" spans="1:65" s="14" customFormat="1" ht="11.25">
      <c r="B521" s="229"/>
      <c r="C521" s="230"/>
      <c r="D521" s="219" t="s">
        <v>145</v>
      </c>
      <c r="E521" s="231" t="s">
        <v>1</v>
      </c>
      <c r="F521" s="232" t="s">
        <v>147</v>
      </c>
      <c r="G521" s="230"/>
      <c r="H521" s="233">
        <v>3.2639999999999998</v>
      </c>
      <c r="I521" s="234"/>
      <c r="J521" s="230"/>
      <c r="K521" s="230"/>
      <c r="L521" s="235"/>
      <c r="M521" s="236"/>
      <c r="N521" s="237"/>
      <c r="O521" s="237"/>
      <c r="P521" s="237"/>
      <c r="Q521" s="237"/>
      <c r="R521" s="237"/>
      <c r="S521" s="237"/>
      <c r="T521" s="238"/>
      <c r="AT521" s="239" t="s">
        <v>145</v>
      </c>
      <c r="AU521" s="239" t="s">
        <v>151</v>
      </c>
      <c r="AV521" s="14" t="s">
        <v>144</v>
      </c>
      <c r="AW521" s="14" t="s">
        <v>34</v>
      </c>
      <c r="AX521" s="14" t="s">
        <v>87</v>
      </c>
      <c r="AY521" s="239" t="s">
        <v>137</v>
      </c>
    </row>
    <row r="522" spans="1:65" s="2" customFormat="1" ht="24" customHeight="1">
      <c r="A522" s="35"/>
      <c r="B522" s="36"/>
      <c r="C522" s="250" t="s">
        <v>513</v>
      </c>
      <c r="D522" s="250" t="s">
        <v>230</v>
      </c>
      <c r="E522" s="251" t="s">
        <v>1172</v>
      </c>
      <c r="F522" s="252" t="s">
        <v>1173</v>
      </c>
      <c r="G522" s="253" t="s">
        <v>142</v>
      </c>
      <c r="H522" s="254">
        <v>25.908000000000001</v>
      </c>
      <c r="I522" s="255"/>
      <c r="J522" s="256">
        <f>ROUND(I522*H522,2)</f>
        <v>0</v>
      </c>
      <c r="K522" s="252" t="s">
        <v>143</v>
      </c>
      <c r="L522" s="257"/>
      <c r="M522" s="258" t="s">
        <v>1</v>
      </c>
      <c r="N522" s="259" t="s">
        <v>44</v>
      </c>
      <c r="O522" s="72"/>
      <c r="P522" s="213">
        <f>O522*H522</f>
        <v>0</v>
      </c>
      <c r="Q522" s="213">
        <v>0.15</v>
      </c>
      <c r="R522" s="213">
        <f>Q522*H522</f>
        <v>3.8862000000000001</v>
      </c>
      <c r="S522" s="213">
        <v>0</v>
      </c>
      <c r="T522" s="214">
        <f>S522*H522</f>
        <v>0</v>
      </c>
      <c r="U522" s="35"/>
      <c r="V522" s="35"/>
      <c r="W522" s="35"/>
      <c r="X522" s="35"/>
      <c r="Y522" s="35"/>
      <c r="Z522" s="35"/>
      <c r="AA522" s="35"/>
      <c r="AB522" s="35"/>
      <c r="AC522" s="35"/>
      <c r="AD522" s="35"/>
      <c r="AE522" s="35"/>
      <c r="AR522" s="215" t="s">
        <v>158</v>
      </c>
      <c r="AT522" s="215" t="s">
        <v>230</v>
      </c>
      <c r="AU522" s="215" t="s">
        <v>151</v>
      </c>
      <c r="AY522" s="18" t="s">
        <v>137</v>
      </c>
      <c r="BE522" s="216">
        <f>IF(N522="základní",J522,0)</f>
        <v>0</v>
      </c>
      <c r="BF522" s="216">
        <f>IF(N522="snížená",J522,0)</f>
        <v>0</v>
      </c>
      <c r="BG522" s="216">
        <f>IF(N522="zákl. přenesená",J522,0)</f>
        <v>0</v>
      </c>
      <c r="BH522" s="216">
        <f>IF(N522="sníž. přenesená",J522,0)</f>
        <v>0</v>
      </c>
      <c r="BI522" s="216">
        <f>IF(N522="nulová",J522,0)</f>
        <v>0</v>
      </c>
      <c r="BJ522" s="18" t="s">
        <v>87</v>
      </c>
      <c r="BK522" s="216">
        <f>ROUND(I522*H522,2)</f>
        <v>0</v>
      </c>
      <c r="BL522" s="18" t="s">
        <v>144</v>
      </c>
      <c r="BM522" s="215" t="s">
        <v>1174</v>
      </c>
    </row>
    <row r="523" spans="1:65" s="13" customFormat="1" ht="11.25">
      <c r="B523" s="217"/>
      <c r="C523" s="218"/>
      <c r="D523" s="219" t="s">
        <v>145</v>
      </c>
      <c r="E523" s="220" t="s">
        <v>1</v>
      </c>
      <c r="F523" s="221" t="s">
        <v>1175</v>
      </c>
      <c r="G523" s="218"/>
      <c r="H523" s="222">
        <v>6.4</v>
      </c>
      <c r="I523" s="223"/>
      <c r="J523" s="218"/>
      <c r="K523" s="218"/>
      <c r="L523" s="224"/>
      <c r="M523" s="225"/>
      <c r="N523" s="226"/>
      <c r="O523" s="226"/>
      <c r="P523" s="226"/>
      <c r="Q523" s="226"/>
      <c r="R523" s="226"/>
      <c r="S523" s="226"/>
      <c r="T523" s="227"/>
      <c r="AT523" s="228" t="s">
        <v>145</v>
      </c>
      <c r="AU523" s="228" t="s">
        <v>151</v>
      </c>
      <c r="AV523" s="13" t="s">
        <v>89</v>
      </c>
      <c r="AW523" s="13" t="s">
        <v>34</v>
      </c>
      <c r="AX523" s="13" t="s">
        <v>79</v>
      </c>
      <c r="AY523" s="228" t="s">
        <v>137</v>
      </c>
    </row>
    <row r="524" spans="1:65" s="13" customFormat="1" ht="11.25">
      <c r="B524" s="217"/>
      <c r="C524" s="218"/>
      <c r="D524" s="219" t="s">
        <v>145</v>
      </c>
      <c r="E524" s="220" t="s">
        <v>1</v>
      </c>
      <c r="F524" s="221" t="s">
        <v>1176</v>
      </c>
      <c r="G524" s="218"/>
      <c r="H524" s="222">
        <v>19</v>
      </c>
      <c r="I524" s="223"/>
      <c r="J524" s="218"/>
      <c r="K524" s="218"/>
      <c r="L524" s="224"/>
      <c r="M524" s="225"/>
      <c r="N524" s="226"/>
      <c r="O524" s="226"/>
      <c r="P524" s="226"/>
      <c r="Q524" s="226"/>
      <c r="R524" s="226"/>
      <c r="S524" s="226"/>
      <c r="T524" s="227"/>
      <c r="AT524" s="228" t="s">
        <v>145</v>
      </c>
      <c r="AU524" s="228" t="s">
        <v>151</v>
      </c>
      <c r="AV524" s="13" t="s">
        <v>89</v>
      </c>
      <c r="AW524" s="13" t="s">
        <v>34</v>
      </c>
      <c r="AX524" s="13" t="s">
        <v>79</v>
      </c>
      <c r="AY524" s="228" t="s">
        <v>137</v>
      </c>
    </row>
    <row r="525" spans="1:65" s="16" customFormat="1" ht="11.25">
      <c r="B525" s="265"/>
      <c r="C525" s="266"/>
      <c r="D525" s="219" t="s">
        <v>145</v>
      </c>
      <c r="E525" s="267" t="s">
        <v>1</v>
      </c>
      <c r="F525" s="268" t="s">
        <v>936</v>
      </c>
      <c r="G525" s="266"/>
      <c r="H525" s="269">
        <v>25.4</v>
      </c>
      <c r="I525" s="270"/>
      <c r="J525" s="266"/>
      <c r="K525" s="266"/>
      <c r="L525" s="271"/>
      <c r="M525" s="272"/>
      <c r="N525" s="273"/>
      <c r="O525" s="273"/>
      <c r="P525" s="273"/>
      <c r="Q525" s="273"/>
      <c r="R525" s="273"/>
      <c r="S525" s="273"/>
      <c r="T525" s="274"/>
      <c r="AT525" s="275" t="s">
        <v>145</v>
      </c>
      <c r="AU525" s="275" t="s">
        <v>151</v>
      </c>
      <c r="AV525" s="16" t="s">
        <v>151</v>
      </c>
      <c r="AW525" s="16" t="s">
        <v>34</v>
      </c>
      <c r="AX525" s="16" t="s">
        <v>79</v>
      </c>
      <c r="AY525" s="275" t="s">
        <v>137</v>
      </c>
    </row>
    <row r="526" spans="1:65" s="13" customFormat="1" ht="11.25">
      <c r="B526" s="217"/>
      <c r="C526" s="218"/>
      <c r="D526" s="219" t="s">
        <v>145</v>
      </c>
      <c r="E526" s="220" t="s">
        <v>1</v>
      </c>
      <c r="F526" s="221" t="s">
        <v>1177</v>
      </c>
      <c r="G526" s="218"/>
      <c r="H526" s="222">
        <v>0.50800000000000001</v>
      </c>
      <c r="I526" s="223"/>
      <c r="J526" s="218"/>
      <c r="K526" s="218"/>
      <c r="L526" s="224"/>
      <c r="M526" s="225"/>
      <c r="N526" s="226"/>
      <c r="O526" s="226"/>
      <c r="P526" s="226"/>
      <c r="Q526" s="226"/>
      <c r="R526" s="226"/>
      <c r="S526" s="226"/>
      <c r="T526" s="227"/>
      <c r="AT526" s="228" t="s">
        <v>145</v>
      </c>
      <c r="AU526" s="228" t="s">
        <v>151</v>
      </c>
      <c r="AV526" s="13" t="s">
        <v>89</v>
      </c>
      <c r="AW526" s="13" t="s">
        <v>34</v>
      </c>
      <c r="AX526" s="13" t="s">
        <v>79</v>
      </c>
      <c r="AY526" s="228" t="s">
        <v>137</v>
      </c>
    </row>
    <row r="527" spans="1:65" s="14" customFormat="1" ht="11.25">
      <c r="B527" s="229"/>
      <c r="C527" s="230"/>
      <c r="D527" s="219" t="s">
        <v>145</v>
      </c>
      <c r="E527" s="231" t="s">
        <v>1</v>
      </c>
      <c r="F527" s="232" t="s">
        <v>147</v>
      </c>
      <c r="G527" s="230"/>
      <c r="H527" s="233">
        <v>25.908000000000001</v>
      </c>
      <c r="I527" s="234"/>
      <c r="J527" s="230"/>
      <c r="K527" s="230"/>
      <c r="L527" s="235"/>
      <c r="M527" s="236"/>
      <c r="N527" s="237"/>
      <c r="O527" s="237"/>
      <c r="P527" s="237"/>
      <c r="Q527" s="237"/>
      <c r="R527" s="237"/>
      <c r="S527" s="237"/>
      <c r="T527" s="238"/>
      <c r="AT527" s="239" t="s">
        <v>145</v>
      </c>
      <c r="AU527" s="239" t="s">
        <v>151</v>
      </c>
      <c r="AV527" s="14" t="s">
        <v>144</v>
      </c>
      <c r="AW527" s="14" t="s">
        <v>34</v>
      </c>
      <c r="AX527" s="14" t="s">
        <v>87</v>
      </c>
      <c r="AY527" s="239" t="s">
        <v>137</v>
      </c>
    </row>
    <row r="528" spans="1:65" s="2" customFormat="1" ht="24" customHeight="1">
      <c r="A528" s="35"/>
      <c r="B528" s="36"/>
      <c r="C528" s="204" t="s">
        <v>341</v>
      </c>
      <c r="D528" s="204" t="s">
        <v>139</v>
      </c>
      <c r="E528" s="205" t="s">
        <v>1178</v>
      </c>
      <c r="F528" s="206" t="s">
        <v>1179</v>
      </c>
      <c r="G528" s="207" t="s">
        <v>142</v>
      </c>
      <c r="H528" s="208">
        <v>70.5</v>
      </c>
      <c r="I528" s="209"/>
      <c r="J528" s="210">
        <f>ROUND(I528*H528,2)</f>
        <v>0</v>
      </c>
      <c r="K528" s="206" t="s">
        <v>143</v>
      </c>
      <c r="L528" s="40"/>
      <c r="M528" s="211" t="s">
        <v>1</v>
      </c>
      <c r="N528" s="212" t="s">
        <v>44</v>
      </c>
      <c r="O528" s="72"/>
      <c r="P528" s="213">
        <f>O528*H528</f>
        <v>0</v>
      </c>
      <c r="Q528" s="213">
        <v>0.14066999999999999</v>
      </c>
      <c r="R528" s="213">
        <f>Q528*H528</f>
        <v>9.9172349999999998</v>
      </c>
      <c r="S528" s="213">
        <v>0</v>
      </c>
      <c r="T528" s="214">
        <f>S528*H528</f>
        <v>0</v>
      </c>
      <c r="U528" s="35"/>
      <c r="V528" s="35"/>
      <c r="W528" s="35"/>
      <c r="X528" s="35"/>
      <c r="Y528" s="35"/>
      <c r="Z528" s="35"/>
      <c r="AA528" s="35"/>
      <c r="AB528" s="35"/>
      <c r="AC528" s="35"/>
      <c r="AD528" s="35"/>
      <c r="AE528" s="35"/>
      <c r="AR528" s="215" t="s">
        <v>144</v>
      </c>
      <c r="AT528" s="215" t="s">
        <v>139</v>
      </c>
      <c r="AU528" s="215" t="s">
        <v>151</v>
      </c>
      <c r="AY528" s="18" t="s">
        <v>137</v>
      </c>
      <c r="BE528" s="216">
        <f>IF(N528="základní",J528,0)</f>
        <v>0</v>
      </c>
      <c r="BF528" s="216">
        <f>IF(N528="snížená",J528,0)</f>
        <v>0</v>
      </c>
      <c r="BG528" s="216">
        <f>IF(N528="zákl. přenesená",J528,0)</f>
        <v>0</v>
      </c>
      <c r="BH528" s="216">
        <f>IF(N528="sníž. přenesená",J528,0)</f>
        <v>0</v>
      </c>
      <c r="BI528" s="216">
        <f>IF(N528="nulová",J528,0)</f>
        <v>0</v>
      </c>
      <c r="BJ528" s="18" t="s">
        <v>87</v>
      </c>
      <c r="BK528" s="216">
        <f>ROUND(I528*H528,2)</f>
        <v>0</v>
      </c>
      <c r="BL528" s="18" t="s">
        <v>144</v>
      </c>
      <c r="BM528" s="215" t="s">
        <v>1180</v>
      </c>
    </row>
    <row r="529" spans="1:65" s="13" customFormat="1" ht="11.25">
      <c r="B529" s="217"/>
      <c r="C529" s="218"/>
      <c r="D529" s="219" t="s">
        <v>145</v>
      </c>
      <c r="E529" s="220" t="s">
        <v>1</v>
      </c>
      <c r="F529" s="221" t="s">
        <v>1181</v>
      </c>
      <c r="G529" s="218"/>
      <c r="H529" s="222">
        <v>70.5</v>
      </c>
      <c r="I529" s="223"/>
      <c r="J529" s="218"/>
      <c r="K529" s="218"/>
      <c r="L529" s="224"/>
      <c r="M529" s="225"/>
      <c r="N529" s="226"/>
      <c r="O529" s="226"/>
      <c r="P529" s="226"/>
      <c r="Q529" s="226"/>
      <c r="R529" s="226"/>
      <c r="S529" s="226"/>
      <c r="T529" s="227"/>
      <c r="AT529" s="228" t="s">
        <v>145</v>
      </c>
      <c r="AU529" s="228" t="s">
        <v>151</v>
      </c>
      <c r="AV529" s="13" t="s">
        <v>89</v>
      </c>
      <c r="AW529" s="13" t="s">
        <v>34</v>
      </c>
      <c r="AX529" s="13" t="s">
        <v>87</v>
      </c>
      <c r="AY529" s="228" t="s">
        <v>137</v>
      </c>
    </row>
    <row r="530" spans="1:65" s="2" customFormat="1" ht="16.5" customHeight="1">
      <c r="A530" s="35"/>
      <c r="B530" s="36"/>
      <c r="C530" s="250" t="s">
        <v>521</v>
      </c>
      <c r="D530" s="250" t="s">
        <v>230</v>
      </c>
      <c r="E530" s="251" t="s">
        <v>1182</v>
      </c>
      <c r="F530" s="252" t="s">
        <v>1183</v>
      </c>
      <c r="G530" s="253" t="s">
        <v>142</v>
      </c>
      <c r="H530" s="254">
        <v>71.91</v>
      </c>
      <c r="I530" s="255"/>
      <c r="J530" s="256">
        <f>ROUND(I530*H530,2)</f>
        <v>0</v>
      </c>
      <c r="K530" s="252" t="s">
        <v>143</v>
      </c>
      <c r="L530" s="257"/>
      <c r="M530" s="258" t="s">
        <v>1</v>
      </c>
      <c r="N530" s="259" t="s">
        <v>44</v>
      </c>
      <c r="O530" s="72"/>
      <c r="P530" s="213">
        <f>O530*H530</f>
        <v>0</v>
      </c>
      <c r="Q530" s="213">
        <v>8.2000000000000003E-2</v>
      </c>
      <c r="R530" s="213">
        <f>Q530*H530</f>
        <v>5.8966199999999995</v>
      </c>
      <c r="S530" s="213">
        <v>0</v>
      </c>
      <c r="T530" s="214">
        <f>S530*H530</f>
        <v>0</v>
      </c>
      <c r="U530" s="35"/>
      <c r="V530" s="35"/>
      <c r="W530" s="35"/>
      <c r="X530" s="35"/>
      <c r="Y530" s="35"/>
      <c r="Z530" s="35"/>
      <c r="AA530" s="35"/>
      <c r="AB530" s="35"/>
      <c r="AC530" s="35"/>
      <c r="AD530" s="35"/>
      <c r="AE530" s="35"/>
      <c r="AR530" s="215" t="s">
        <v>158</v>
      </c>
      <c r="AT530" s="215" t="s">
        <v>230</v>
      </c>
      <c r="AU530" s="215" t="s">
        <v>151</v>
      </c>
      <c r="AY530" s="18" t="s">
        <v>137</v>
      </c>
      <c r="BE530" s="216">
        <f>IF(N530="základní",J530,0)</f>
        <v>0</v>
      </c>
      <c r="BF530" s="216">
        <f>IF(N530="snížená",J530,0)</f>
        <v>0</v>
      </c>
      <c r="BG530" s="216">
        <f>IF(N530="zákl. přenesená",J530,0)</f>
        <v>0</v>
      </c>
      <c r="BH530" s="216">
        <f>IF(N530="sníž. přenesená",J530,0)</f>
        <v>0</v>
      </c>
      <c r="BI530" s="216">
        <f>IF(N530="nulová",J530,0)</f>
        <v>0</v>
      </c>
      <c r="BJ530" s="18" t="s">
        <v>87</v>
      </c>
      <c r="BK530" s="216">
        <f>ROUND(I530*H530,2)</f>
        <v>0</v>
      </c>
      <c r="BL530" s="18" t="s">
        <v>144</v>
      </c>
      <c r="BM530" s="215" t="s">
        <v>1184</v>
      </c>
    </row>
    <row r="531" spans="1:65" s="13" customFormat="1" ht="11.25">
      <c r="B531" s="217"/>
      <c r="C531" s="218"/>
      <c r="D531" s="219" t="s">
        <v>145</v>
      </c>
      <c r="E531" s="220" t="s">
        <v>1</v>
      </c>
      <c r="F531" s="221" t="s">
        <v>1181</v>
      </c>
      <c r="G531" s="218"/>
      <c r="H531" s="222">
        <v>70.5</v>
      </c>
      <c r="I531" s="223"/>
      <c r="J531" s="218"/>
      <c r="K531" s="218"/>
      <c r="L531" s="224"/>
      <c r="M531" s="225"/>
      <c r="N531" s="226"/>
      <c r="O531" s="226"/>
      <c r="P531" s="226"/>
      <c r="Q531" s="226"/>
      <c r="R531" s="226"/>
      <c r="S531" s="226"/>
      <c r="T531" s="227"/>
      <c r="AT531" s="228" t="s">
        <v>145</v>
      </c>
      <c r="AU531" s="228" t="s">
        <v>151</v>
      </c>
      <c r="AV531" s="13" t="s">
        <v>89</v>
      </c>
      <c r="AW531" s="13" t="s">
        <v>34</v>
      </c>
      <c r="AX531" s="13" t="s">
        <v>79</v>
      </c>
      <c r="AY531" s="228" t="s">
        <v>137</v>
      </c>
    </row>
    <row r="532" spans="1:65" s="13" customFormat="1" ht="11.25">
      <c r="B532" s="217"/>
      <c r="C532" s="218"/>
      <c r="D532" s="219" t="s">
        <v>145</v>
      </c>
      <c r="E532" s="220" t="s">
        <v>1</v>
      </c>
      <c r="F532" s="221" t="s">
        <v>1185</v>
      </c>
      <c r="G532" s="218"/>
      <c r="H532" s="222">
        <v>1.41</v>
      </c>
      <c r="I532" s="223"/>
      <c r="J532" s="218"/>
      <c r="K532" s="218"/>
      <c r="L532" s="224"/>
      <c r="M532" s="225"/>
      <c r="N532" s="226"/>
      <c r="O532" s="226"/>
      <c r="P532" s="226"/>
      <c r="Q532" s="226"/>
      <c r="R532" s="226"/>
      <c r="S532" s="226"/>
      <c r="T532" s="227"/>
      <c r="AT532" s="228" t="s">
        <v>145</v>
      </c>
      <c r="AU532" s="228" t="s">
        <v>151</v>
      </c>
      <c r="AV532" s="13" t="s">
        <v>89</v>
      </c>
      <c r="AW532" s="13" t="s">
        <v>34</v>
      </c>
      <c r="AX532" s="13" t="s">
        <v>79</v>
      </c>
      <c r="AY532" s="228" t="s">
        <v>137</v>
      </c>
    </row>
    <row r="533" spans="1:65" s="14" customFormat="1" ht="11.25">
      <c r="B533" s="229"/>
      <c r="C533" s="230"/>
      <c r="D533" s="219" t="s">
        <v>145</v>
      </c>
      <c r="E533" s="231" t="s">
        <v>1</v>
      </c>
      <c r="F533" s="232" t="s">
        <v>147</v>
      </c>
      <c r="G533" s="230"/>
      <c r="H533" s="233">
        <v>71.91</v>
      </c>
      <c r="I533" s="234"/>
      <c r="J533" s="230"/>
      <c r="K533" s="230"/>
      <c r="L533" s="235"/>
      <c r="M533" s="236"/>
      <c r="N533" s="237"/>
      <c r="O533" s="237"/>
      <c r="P533" s="237"/>
      <c r="Q533" s="237"/>
      <c r="R533" s="237"/>
      <c r="S533" s="237"/>
      <c r="T533" s="238"/>
      <c r="AT533" s="239" t="s">
        <v>145</v>
      </c>
      <c r="AU533" s="239" t="s">
        <v>151</v>
      </c>
      <c r="AV533" s="14" t="s">
        <v>144</v>
      </c>
      <c r="AW533" s="14" t="s">
        <v>34</v>
      </c>
      <c r="AX533" s="14" t="s">
        <v>87</v>
      </c>
      <c r="AY533" s="239" t="s">
        <v>137</v>
      </c>
    </row>
    <row r="534" spans="1:65" s="2" customFormat="1" ht="24" customHeight="1">
      <c r="A534" s="35"/>
      <c r="B534" s="36"/>
      <c r="C534" s="204" t="s">
        <v>345</v>
      </c>
      <c r="D534" s="204" t="s">
        <v>139</v>
      </c>
      <c r="E534" s="205" t="s">
        <v>1186</v>
      </c>
      <c r="F534" s="206" t="s">
        <v>1187</v>
      </c>
      <c r="G534" s="207" t="s">
        <v>142</v>
      </c>
      <c r="H534" s="208">
        <v>4</v>
      </c>
      <c r="I534" s="209"/>
      <c r="J534" s="210">
        <f>ROUND(I534*H534,2)</f>
        <v>0</v>
      </c>
      <c r="K534" s="206" t="s">
        <v>143</v>
      </c>
      <c r="L534" s="40"/>
      <c r="M534" s="211" t="s">
        <v>1</v>
      </c>
      <c r="N534" s="212" t="s">
        <v>44</v>
      </c>
      <c r="O534" s="72"/>
      <c r="P534" s="213">
        <f>O534*H534</f>
        <v>0</v>
      </c>
      <c r="Q534" s="213">
        <v>0.15540000000000001</v>
      </c>
      <c r="R534" s="213">
        <f>Q534*H534</f>
        <v>0.62160000000000004</v>
      </c>
      <c r="S534" s="213">
        <v>0</v>
      </c>
      <c r="T534" s="214">
        <f>S534*H534</f>
        <v>0</v>
      </c>
      <c r="U534" s="35"/>
      <c r="V534" s="35"/>
      <c r="W534" s="35"/>
      <c r="X534" s="35"/>
      <c r="Y534" s="35"/>
      <c r="Z534" s="35"/>
      <c r="AA534" s="35"/>
      <c r="AB534" s="35"/>
      <c r="AC534" s="35"/>
      <c r="AD534" s="35"/>
      <c r="AE534" s="35"/>
      <c r="AR534" s="215" t="s">
        <v>144</v>
      </c>
      <c r="AT534" s="215" t="s">
        <v>139</v>
      </c>
      <c r="AU534" s="215" t="s">
        <v>151</v>
      </c>
      <c r="AY534" s="18" t="s">
        <v>137</v>
      </c>
      <c r="BE534" s="216">
        <f>IF(N534="základní",J534,0)</f>
        <v>0</v>
      </c>
      <c r="BF534" s="216">
        <f>IF(N534="snížená",J534,0)</f>
        <v>0</v>
      </c>
      <c r="BG534" s="216">
        <f>IF(N534="zákl. přenesená",J534,0)</f>
        <v>0</v>
      </c>
      <c r="BH534" s="216">
        <f>IF(N534="sníž. přenesená",J534,0)</f>
        <v>0</v>
      </c>
      <c r="BI534" s="216">
        <f>IF(N534="nulová",J534,0)</f>
        <v>0</v>
      </c>
      <c r="BJ534" s="18" t="s">
        <v>87</v>
      </c>
      <c r="BK534" s="216">
        <f>ROUND(I534*H534,2)</f>
        <v>0</v>
      </c>
      <c r="BL534" s="18" t="s">
        <v>144</v>
      </c>
      <c r="BM534" s="215" t="s">
        <v>1188</v>
      </c>
    </row>
    <row r="535" spans="1:65" s="13" customFormat="1" ht="11.25">
      <c r="B535" s="217"/>
      <c r="C535" s="218"/>
      <c r="D535" s="219" t="s">
        <v>145</v>
      </c>
      <c r="E535" s="220" t="s">
        <v>1</v>
      </c>
      <c r="F535" s="221" t="s">
        <v>1189</v>
      </c>
      <c r="G535" s="218"/>
      <c r="H535" s="222">
        <v>4</v>
      </c>
      <c r="I535" s="223"/>
      <c r="J535" s="218"/>
      <c r="K535" s="218"/>
      <c r="L535" s="224"/>
      <c r="M535" s="225"/>
      <c r="N535" s="226"/>
      <c r="O535" s="226"/>
      <c r="P535" s="226"/>
      <c r="Q535" s="226"/>
      <c r="R535" s="226"/>
      <c r="S535" s="226"/>
      <c r="T535" s="227"/>
      <c r="AT535" s="228" t="s">
        <v>145</v>
      </c>
      <c r="AU535" s="228" t="s">
        <v>151</v>
      </c>
      <c r="AV535" s="13" t="s">
        <v>89</v>
      </c>
      <c r="AW535" s="13" t="s">
        <v>34</v>
      </c>
      <c r="AX535" s="13" t="s">
        <v>87</v>
      </c>
      <c r="AY535" s="228" t="s">
        <v>137</v>
      </c>
    </row>
    <row r="536" spans="1:65" s="2" customFormat="1" ht="16.5" customHeight="1">
      <c r="A536" s="35"/>
      <c r="B536" s="36"/>
      <c r="C536" s="250" t="s">
        <v>528</v>
      </c>
      <c r="D536" s="250" t="s">
        <v>230</v>
      </c>
      <c r="E536" s="251" t="s">
        <v>1190</v>
      </c>
      <c r="F536" s="252" t="s">
        <v>1191</v>
      </c>
      <c r="G536" s="253" t="s">
        <v>142</v>
      </c>
      <c r="H536" s="254">
        <v>4.08</v>
      </c>
      <c r="I536" s="255"/>
      <c r="J536" s="256">
        <f>ROUND(I536*H536,2)</f>
        <v>0</v>
      </c>
      <c r="K536" s="252" t="s">
        <v>143</v>
      </c>
      <c r="L536" s="257"/>
      <c r="M536" s="258" t="s">
        <v>1</v>
      </c>
      <c r="N536" s="259" t="s">
        <v>44</v>
      </c>
      <c r="O536" s="72"/>
      <c r="P536" s="213">
        <f>O536*H536</f>
        <v>0</v>
      </c>
      <c r="Q536" s="213">
        <v>8.1000000000000003E-2</v>
      </c>
      <c r="R536" s="213">
        <f>Q536*H536</f>
        <v>0.33048</v>
      </c>
      <c r="S536" s="213">
        <v>0</v>
      </c>
      <c r="T536" s="214">
        <f>S536*H536</f>
        <v>0</v>
      </c>
      <c r="U536" s="35"/>
      <c r="V536" s="35"/>
      <c r="W536" s="35"/>
      <c r="X536" s="35"/>
      <c r="Y536" s="35"/>
      <c r="Z536" s="35"/>
      <c r="AA536" s="35"/>
      <c r="AB536" s="35"/>
      <c r="AC536" s="35"/>
      <c r="AD536" s="35"/>
      <c r="AE536" s="35"/>
      <c r="AR536" s="215" t="s">
        <v>158</v>
      </c>
      <c r="AT536" s="215" t="s">
        <v>230</v>
      </c>
      <c r="AU536" s="215" t="s">
        <v>151</v>
      </c>
      <c r="AY536" s="18" t="s">
        <v>137</v>
      </c>
      <c r="BE536" s="216">
        <f>IF(N536="základní",J536,0)</f>
        <v>0</v>
      </c>
      <c r="BF536" s="216">
        <f>IF(N536="snížená",J536,0)</f>
        <v>0</v>
      </c>
      <c r="BG536" s="216">
        <f>IF(N536="zákl. přenesená",J536,0)</f>
        <v>0</v>
      </c>
      <c r="BH536" s="216">
        <f>IF(N536="sníž. přenesená",J536,0)</f>
        <v>0</v>
      </c>
      <c r="BI536" s="216">
        <f>IF(N536="nulová",J536,0)</f>
        <v>0</v>
      </c>
      <c r="BJ536" s="18" t="s">
        <v>87</v>
      </c>
      <c r="BK536" s="216">
        <f>ROUND(I536*H536,2)</f>
        <v>0</v>
      </c>
      <c r="BL536" s="18" t="s">
        <v>144</v>
      </c>
      <c r="BM536" s="215" t="s">
        <v>1192</v>
      </c>
    </row>
    <row r="537" spans="1:65" s="13" customFormat="1" ht="11.25">
      <c r="B537" s="217"/>
      <c r="C537" s="218"/>
      <c r="D537" s="219" t="s">
        <v>145</v>
      </c>
      <c r="E537" s="220" t="s">
        <v>1</v>
      </c>
      <c r="F537" s="221" t="s">
        <v>1189</v>
      </c>
      <c r="G537" s="218"/>
      <c r="H537" s="222">
        <v>4</v>
      </c>
      <c r="I537" s="223"/>
      <c r="J537" s="218"/>
      <c r="K537" s="218"/>
      <c r="L537" s="224"/>
      <c r="M537" s="225"/>
      <c r="N537" s="226"/>
      <c r="O537" s="226"/>
      <c r="P537" s="226"/>
      <c r="Q537" s="226"/>
      <c r="R537" s="226"/>
      <c r="S537" s="226"/>
      <c r="T537" s="227"/>
      <c r="AT537" s="228" t="s">
        <v>145</v>
      </c>
      <c r="AU537" s="228" t="s">
        <v>151</v>
      </c>
      <c r="AV537" s="13" t="s">
        <v>89</v>
      </c>
      <c r="AW537" s="13" t="s">
        <v>34</v>
      </c>
      <c r="AX537" s="13" t="s">
        <v>79</v>
      </c>
      <c r="AY537" s="228" t="s">
        <v>137</v>
      </c>
    </row>
    <row r="538" spans="1:65" s="13" customFormat="1" ht="11.25">
      <c r="B538" s="217"/>
      <c r="C538" s="218"/>
      <c r="D538" s="219" t="s">
        <v>145</v>
      </c>
      <c r="E538" s="220" t="s">
        <v>1</v>
      </c>
      <c r="F538" s="221" t="s">
        <v>1193</v>
      </c>
      <c r="G538" s="218"/>
      <c r="H538" s="222">
        <v>0.08</v>
      </c>
      <c r="I538" s="223"/>
      <c r="J538" s="218"/>
      <c r="K538" s="218"/>
      <c r="L538" s="224"/>
      <c r="M538" s="225"/>
      <c r="N538" s="226"/>
      <c r="O538" s="226"/>
      <c r="P538" s="226"/>
      <c r="Q538" s="226"/>
      <c r="R538" s="226"/>
      <c r="S538" s="226"/>
      <c r="T538" s="227"/>
      <c r="AT538" s="228" t="s">
        <v>145</v>
      </c>
      <c r="AU538" s="228" t="s">
        <v>151</v>
      </c>
      <c r="AV538" s="13" t="s">
        <v>89</v>
      </c>
      <c r="AW538" s="13" t="s">
        <v>34</v>
      </c>
      <c r="AX538" s="13" t="s">
        <v>79</v>
      </c>
      <c r="AY538" s="228" t="s">
        <v>137</v>
      </c>
    </row>
    <row r="539" spans="1:65" s="14" customFormat="1" ht="11.25">
      <c r="B539" s="229"/>
      <c r="C539" s="230"/>
      <c r="D539" s="219" t="s">
        <v>145</v>
      </c>
      <c r="E539" s="231" t="s">
        <v>1</v>
      </c>
      <c r="F539" s="232" t="s">
        <v>147</v>
      </c>
      <c r="G539" s="230"/>
      <c r="H539" s="233">
        <v>4.08</v>
      </c>
      <c r="I539" s="234"/>
      <c r="J539" s="230"/>
      <c r="K539" s="230"/>
      <c r="L539" s="235"/>
      <c r="M539" s="236"/>
      <c r="N539" s="237"/>
      <c r="O539" s="237"/>
      <c r="P539" s="237"/>
      <c r="Q539" s="237"/>
      <c r="R539" s="237"/>
      <c r="S539" s="237"/>
      <c r="T539" s="238"/>
      <c r="AT539" s="239" t="s">
        <v>145</v>
      </c>
      <c r="AU539" s="239" t="s">
        <v>151</v>
      </c>
      <c r="AV539" s="14" t="s">
        <v>144</v>
      </c>
      <c r="AW539" s="14" t="s">
        <v>34</v>
      </c>
      <c r="AX539" s="14" t="s">
        <v>87</v>
      </c>
      <c r="AY539" s="239" t="s">
        <v>137</v>
      </c>
    </row>
    <row r="540" spans="1:65" s="2" customFormat="1" ht="24" customHeight="1">
      <c r="A540" s="35"/>
      <c r="B540" s="36"/>
      <c r="C540" s="204" t="s">
        <v>348</v>
      </c>
      <c r="D540" s="204" t="s">
        <v>139</v>
      </c>
      <c r="E540" s="205" t="s">
        <v>1194</v>
      </c>
      <c r="F540" s="206" t="s">
        <v>1195</v>
      </c>
      <c r="G540" s="207" t="s">
        <v>142</v>
      </c>
      <c r="H540" s="208">
        <v>778</v>
      </c>
      <c r="I540" s="209"/>
      <c r="J540" s="210">
        <f>ROUND(I540*H540,2)</f>
        <v>0</v>
      </c>
      <c r="K540" s="206" t="s">
        <v>143</v>
      </c>
      <c r="L540" s="40"/>
      <c r="M540" s="211" t="s">
        <v>1</v>
      </c>
      <c r="N540" s="212" t="s">
        <v>44</v>
      </c>
      <c r="O540" s="72"/>
      <c r="P540" s="213">
        <f>O540*H540</f>
        <v>0</v>
      </c>
      <c r="Q540" s="213">
        <v>0.10095</v>
      </c>
      <c r="R540" s="213">
        <f>Q540*H540</f>
        <v>78.539100000000005</v>
      </c>
      <c r="S540" s="213">
        <v>0</v>
      </c>
      <c r="T540" s="214">
        <f>S540*H540</f>
        <v>0</v>
      </c>
      <c r="U540" s="35"/>
      <c r="V540" s="35"/>
      <c r="W540" s="35"/>
      <c r="X540" s="35"/>
      <c r="Y540" s="35"/>
      <c r="Z540" s="35"/>
      <c r="AA540" s="35"/>
      <c r="AB540" s="35"/>
      <c r="AC540" s="35"/>
      <c r="AD540" s="35"/>
      <c r="AE540" s="35"/>
      <c r="AR540" s="215" t="s">
        <v>144</v>
      </c>
      <c r="AT540" s="215" t="s">
        <v>139</v>
      </c>
      <c r="AU540" s="215" t="s">
        <v>151</v>
      </c>
      <c r="AY540" s="18" t="s">
        <v>137</v>
      </c>
      <c r="BE540" s="216">
        <f>IF(N540="základní",J540,0)</f>
        <v>0</v>
      </c>
      <c r="BF540" s="216">
        <f>IF(N540="snížená",J540,0)</f>
        <v>0</v>
      </c>
      <c r="BG540" s="216">
        <f>IF(N540="zákl. přenesená",J540,0)</f>
        <v>0</v>
      </c>
      <c r="BH540" s="216">
        <f>IF(N540="sníž. přenesená",J540,0)</f>
        <v>0</v>
      </c>
      <c r="BI540" s="216">
        <f>IF(N540="nulová",J540,0)</f>
        <v>0</v>
      </c>
      <c r="BJ540" s="18" t="s">
        <v>87</v>
      </c>
      <c r="BK540" s="216">
        <f>ROUND(I540*H540,2)</f>
        <v>0</v>
      </c>
      <c r="BL540" s="18" t="s">
        <v>144</v>
      </c>
      <c r="BM540" s="215" t="s">
        <v>1196</v>
      </c>
    </row>
    <row r="541" spans="1:65" s="13" customFormat="1" ht="33.75">
      <c r="B541" s="217"/>
      <c r="C541" s="218"/>
      <c r="D541" s="219" t="s">
        <v>145</v>
      </c>
      <c r="E541" s="220" t="s">
        <v>1</v>
      </c>
      <c r="F541" s="221" t="s">
        <v>1197</v>
      </c>
      <c r="G541" s="218"/>
      <c r="H541" s="222">
        <v>544</v>
      </c>
      <c r="I541" s="223"/>
      <c r="J541" s="218"/>
      <c r="K541" s="218"/>
      <c r="L541" s="224"/>
      <c r="M541" s="225"/>
      <c r="N541" s="226"/>
      <c r="O541" s="226"/>
      <c r="P541" s="226"/>
      <c r="Q541" s="226"/>
      <c r="R541" s="226"/>
      <c r="S541" s="226"/>
      <c r="T541" s="227"/>
      <c r="AT541" s="228" t="s">
        <v>145</v>
      </c>
      <c r="AU541" s="228" t="s">
        <v>151</v>
      </c>
      <c r="AV541" s="13" t="s">
        <v>89</v>
      </c>
      <c r="AW541" s="13" t="s">
        <v>34</v>
      </c>
      <c r="AX541" s="13" t="s">
        <v>79</v>
      </c>
      <c r="AY541" s="228" t="s">
        <v>137</v>
      </c>
    </row>
    <row r="542" spans="1:65" s="13" customFormat="1" ht="11.25">
      <c r="B542" s="217"/>
      <c r="C542" s="218"/>
      <c r="D542" s="219" t="s">
        <v>145</v>
      </c>
      <c r="E542" s="220" t="s">
        <v>1</v>
      </c>
      <c r="F542" s="221" t="s">
        <v>1198</v>
      </c>
      <c r="G542" s="218"/>
      <c r="H542" s="222">
        <v>234</v>
      </c>
      <c r="I542" s="223"/>
      <c r="J542" s="218"/>
      <c r="K542" s="218"/>
      <c r="L542" s="224"/>
      <c r="M542" s="225"/>
      <c r="N542" s="226"/>
      <c r="O542" s="226"/>
      <c r="P542" s="226"/>
      <c r="Q542" s="226"/>
      <c r="R542" s="226"/>
      <c r="S542" s="226"/>
      <c r="T542" s="227"/>
      <c r="AT542" s="228" t="s">
        <v>145</v>
      </c>
      <c r="AU542" s="228" t="s">
        <v>151</v>
      </c>
      <c r="AV542" s="13" t="s">
        <v>89</v>
      </c>
      <c r="AW542" s="13" t="s">
        <v>34</v>
      </c>
      <c r="AX542" s="13" t="s">
        <v>79</v>
      </c>
      <c r="AY542" s="228" t="s">
        <v>137</v>
      </c>
    </row>
    <row r="543" spans="1:65" s="14" customFormat="1" ht="11.25">
      <c r="B543" s="229"/>
      <c r="C543" s="230"/>
      <c r="D543" s="219" t="s">
        <v>145</v>
      </c>
      <c r="E543" s="231" t="s">
        <v>1</v>
      </c>
      <c r="F543" s="232" t="s">
        <v>147</v>
      </c>
      <c r="G543" s="230"/>
      <c r="H543" s="233">
        <v>778</v>
      </c>
      <c r="I543" s="234"/>
      <c r="J543" s="230"/>
      <c r="K543" s="230"/>
      <c r="L543" s="235"/>
      <c r="M543" s="236"/>
      <c r="N543" s="237"/>
      <c r="O543" s="237"/>
      <c r="P543" s="237"/>
      <c r="Q543" s="237"/>
      <c r="R543" s="237"/>
      <c r="S543" s="237"/>
      <c r="T543" s="238"/>
      <c r="AT543" s="239" t="s">
        <v>145</v>
      </c>
      <c r="AU543" s="239" t="s">
        <v>151</v>
      </c>
      <c r="AV543" s="14" t="s">
        <v>144</v>
      </c>
      <c r="AW543" s="14" t="s">
        <v>34</v>
      </c>
      <c r="AX543" s="14" t="s">
        <v>87</v>
      </c>
      <c r="AY543" s="239" t="s">
        <v>137</v>
      </c>
    </row>
    <row r="544" spans="1:65" s="2" customFormat="1" ht="16.5" customHeight="1">
      <c r="A544" s="35"/>
      <c r="B544" s="36"/>
      <c r="C544" s="250" t="s">
        <v>535</v>
      </c>
      <c r="D544" s="250" t="s">
        <v>230</v>
      </c>
      <c r="E544" s="251" t="s">
        <v>1199</v>
      </c>
      <c r="F544" s="252" t="s">
        <v>1200</v>
      </c>
      <c r="G544" s="253" t="s">
        <v>142</v>
      </c>
      <c r="H544" s="254">
        <v>793.56</v>
      </c>
      <c r="I544" s="255"/>
      <c r="J544" s="256">
        <f>ROUND(I544*H544,2)</f>
        <v>0</v>
      </c>
      <c r="K544" s="252" t="s">
        <v>143</v>
      </c>
      <c r="L544" s="257"/>
      <c r="M544" s="258" t="s">
        <v>1</v>
      </c>
      <c r="N544" s="259" t="s">
        <v>44</v>
      </c>
      <c r="O544" s="72"/>
      <c r="P544" s="213">
        <f>O544*H544</f>
        <v>0</v>
      </c>
      <c r="Q544" s="213">
        <v>2.4E-2</v>
      </c>
      <c r="R544" s="213">
        <f>Q544*H544</f>
        <v>19.045439999999999</v>
      </c>
      <c r="S544" s="213">
        <v>0</v>
      </c>
      <c r="T544" s="214">
        <f>S544*H544</f>
        <v>0</v>
      </c>
      <c r="U544" s="35"/>
      <c r="V544" s="35"/>
      <c r="W544" s="35"/>
      <c r="X544" s="35"/>
      <c r="Y544" s="35"/>
      <c r="Z544" s="35"/>
      <c r="AA544" s="35"/>
      <c r="AB544" s="35"/>
      <c r="AC544" s="35"/>
      <c r="AD544" s="35"/>
      <c r="AE544" s="35"/>
      <c r="AR544" s="215" t="s">
        <v>158</v>
      </c>
      <c r="AT544" s="215" t="s">
        <v>230</v>
      </c>
      <c r="AU544" s="215" t="s">
        <v>151</v>
      </c>
      <c r="AY544" s="18" t="s">
        <v>137</v>
      </c>
      <c r="BE544" s="216">
        <f>IF(N544="základní",J544,0)</f>
        <v>0</v>
      </c>
      <c r="BF544" s="216">
        <f>IF(N544="snížená",J544,0)</f>
        <v>0</v>
      </c>
      <c r="BG544" s="216">
        <f>IF(N544="zákl. přenesená",J544,0)</f>
        <v>0</v>
      </c>
      <c r="BH544" s="216">
        <f>IF(N544="sníž. přenesená",J544,0)</f>
        <v>0</v>
      </c>
      <c r="BI544" s="216">
        <f>IF(N544="nulová",J544,0)</f>
        <v>0</v>
      </c>
      <c r="BJ544" s="18" t="s">
        <v>87</v>
      </c>
      <c r="BK544" s="216">
        <f>ROUND(I544*H544,2)</f>
        <v>0</v>
      </c>
      <c r="BL544" s="18" t="s">
        <v>144</v>
      </c>
      <c r="BM544" s="215" t="s">
        <v>1201</v>
      </c>
    </row>
    <row r="545" spans="1:65" s="13" customFormat="1" ht="33.75">
      <c r="B545" s="217"/>
      <c r="C545" s="218"/>
      <c r="D545" s="219" t="s">
        <v>145</v>
      </c>
      <c r="E545" s="220" t="s">
        <v>1</v>
      </c>
      <c r="F545" s="221" t="s">
        <v>1197</v>
      </c>
      <c r="G545" s="218"/>
      <c r="H545" s="222">
        <v>544</v>
      </c>
      <c r="I545" s="223"/>
      <c r="J545" s="218"/>
      <c r="K545" s="218"/>
      <c r="L545" s="224"/>
      <c r="M545" s="225"/>
      <c r="N545" s="226"/>
      <c r="O545" s="226"/>
      <c r="P545" s="226"/>
      <c r="Q545" s="226"/>
      <c r="R545" s="226"/>
      <c r="S545" s="226"/>
      <c r="T545" s="227"/>
      <c r="AT545" s="228" t="s">
        <v>145</v>
      </c>
      <c r="AU545" s="228" t="s">
        <v>151</v>
      </c>
      <c r="AV545" s="13" t="s">
        <v>89</v>
      </c>
      <c r="AW545" s="13" t="s">
        <v>34</v>
      </c>
      <c r="AX545" s="13" t="s">
        <v>79</v>
      </c>
      <c r="AY545" s="228" t="s">
        <v>137</v>
      </c>
    </row>
    <row r="546" spans="1:65" s="13" customFormat="1" ht="11.25">
      <c r="B546" s="217"/>
      <c r="C546" s="218"/>
      <c r="D546" s="219" t="s">
        <v>145</v>
      </c>
      <c r="E546" s="220" t="s">
        <v>1</v>
      </c>
      <c r="F546" s="221" t="s">
        <v>1198</v>
      </c>
      <c r="G546" s="218"/>
      <c r="H546" s="222">
        <v>234</v>
      </c>
      <c r="I546" s="223"/>
      <c r="J546" s="218"/>
      <c r="K546" s="218"/>
      <c r="L546" s="224"/>
      <c r="M546" s="225"/>
      <c r="N546" s="226"/>
      <c r="O546" s="226"/>
      <c r="P546" s="226"/>
      <c r="Q546" s="226"/>
      <c r="R546" s="226"/>
      <c r="S546" s="226"/>
      <c r="T546" s="227"/>
      <c r="AT546" s="228" t="s">
        <v>145</v>
      </c>
      <c r="AU546" s="228" t="s">
        <v>151</v>
      </c>
      <c r="AV546" s="13" t="s">
        <v>89</v>
      </c>
      <c r="AW546" s="13" t="s">
        <v>34</v>
      </c>
      <c r="AX546" s="13" t="s">
        <v>79</v>
      </c>
      <c r="AY546" s="228" t="s">
        <v>137</v>
      </c>
    </row>
    <row r="547" spans="1:65" s="16" customFormat="1" ht="11.25">
      <c r="B547" s="265"/>
      <c r="C547" s="266"/>
      <c r="D547" s="219" t="s">
        <v>145</v>
      </c>
      <c r="E547" s="267" t="s">
        <v>1</v>
      </c>
      <c r="F547" s="268" t="s">
        <v>936</v>
      </c>
      <c r="G547" s="266"/>
      <c r="H547" s="269">
        <v>778</v>
      </c>
      <c r="I547" s="270"/>
      <c r="J547" s="266"/>
      <c r="K547" s="266"/>
      <c r="L547" s="271"/>
      <c r="M547" s="272"/>
      <c r="N547" s="273"/>
      <c r="O547" s="273"/>
      <c r="P547" s="273"/>
      <c r="Q547" s="273"/>
      <c r="R547" s="273"/>
      <c r="S547" s="273"/>
      <c r="T547" s="274"/>
      <c r="AT547" s="275" t="s">
        <v>145</v>
      </c>
      <c r="AU547" s="275" t="s">
        <v>151</v>
      </c>
      <c r="AV547" s="16" t="s">
        <v>151</v>
      </c>
      <c r="AW547" s="16" t="s">
        <v>34</v>
      </c>
      <c r="AX547" s="16" t="s">
        <v>79</v>
      </c>
      <c r="AY547" s="275" t="s">
        <v>137</v>
      </c>
    </row>
    <row r="548" spans="1:65" s="13" customFormat="1" ht="11.25">
      <c r="B548" s="217"/>
      <c r="C548" s="218"/>
      <c r="D548" s="219" t="s">
        <v>145</v>
      </c>
      <c r="E548" s="220" t="s">
        <v>1</v>
      </c>
      <c r="F548" s="221" t="s">
        <v>1202</v>
      </c>
      <c r="G548" s="218"/>
      <c r="H548" s="222">
        <v>15.56</v>
      </c>
      <c r="I548" s="223"/>
      <c r="J548" s="218"/>
      <c r="K548" s="218"/>
      <c r="L548" s="224"/>
      <c r="M548" s="225"/>
      <c r="N548" s="226"/>
      <c r="O548" s="226"/>
      <c r="P548" s="226"/>
      <c r="Q548" s="226"/>
      <c r="R548" s="226"/>
      <c r="S548" s="226"/>
      <c r="T548" s="227"/>
      <c r="AT548" s="228" t="s">
        <v>145</v>
      </c>
      <c r="AU548" s="228" t="s">
        <v>151</v>
      </c>
      <c r="AV548" s="13" t="s">
        <v>89</v>
      </c>
      <c r="AW548" s="13" t="s">
        <v>34</v>
      </c>
      <c r="AX548" s="13" t="s">
        <v>79</v>
      </c>
      <c r="AY548" s="228" t="s">
        <v>137</v>
      </c>
    </row>
    <row r="549" spans="1:65" s="14" customFormat="1" ht="11.25">
      <c r="B549" s="229"/>
      <c r="C549" s="230"/>
      <c r="D549" s="219" t="s">
        <v>145</v>
      </c>
      <c r="E549" s="231" t="s">
        <v>1</v>
      </c>
      <c r="F549" s="232" t="s">
        <v>147</v>
      </c>
      <c r="G549" s="230"/>
      <c r="H549" s="233">
        <v>793.56</v>
      </c>
      <c r="I549" s="234"/>
      <c r="J549" s="230"/>
      <c r="K549" s="230"/>
      <c r="L549" s="235"/>
      <c r="M549" s="236"/>
      <c r="N549" s="237"/>
      <c r="O549" s="237"/>
      <c r="P549" s="237"/>
      <c r="Q549" s="237"/>
      <c r="R549" s="237"/>
      <c r="S549" s="237"/>
      <c r="T549" s="238"/>
      <c r="AT549" s="239" t="s">
        <v>145</v>
      </c>
      <c r="AU549" s="239" t="s">
        <v>151</v>
      </c>
      <c r="AV549" s="14" t="s">
        <v>144</v>
      </c>
      <c r="AW549" s="14" t="s">
        <v>34</v>
      </c>
      <c r="AX549" s="14" t="s">
        <v>87</v>
      </c>
      <c r="AY549" s="239" t="s">
        <v>137</v>
      </c>
    </row>
    <row r="550" spans="1:65" s="2" customFormat="1" ht="24" customHeight="1">
      <c r="A550" s="35"/>
      <c r="B550" s="36"/>
      <c r="C550" s="204" t="s">
        <v>352</v>
      </c>
      <c r="D550" s="204" t="s">
        <v>139</v>
      </c>
      <c r="E550" s="205" t="s">
        <v>1203</v>
      </c>
      <c r="F550" s="206" t="s">
        <v>1204</v>
      </c>
      <c r="G550" s="207" t="s">
        <v>142</v>
      </c>
      <c r="H550" s="208">
        <v>1.76</v>
      </c>
      <c r="I550" s="209"/>
      <c r="J550" s="210">
        <f>ROUND(I550*H550,2)</f>
        <v>0</v>
      </c>
      <c r="K550" s="206" t="s">
        <v>143</v>
      </c>
      <c r="L550" s="40"/>
      <c r="M550" s="211" t="s">
        <v>1</v>
      </c>
      <c r="N550" s="212" t="s">
        <v>44</v>
      </c>
      <c r="O550" s="72"/>
      <c r="P550" s="213">
        <f>O550*H550</f>
        <v>0</v>
      </c>
      <c r="Q550" s="213">
        <v>0.24127000000000001</v>
      </c>
      <c r="R550" s="213">
        <f>Q550*H550</f>
        <v>0.42463520000000005</v>
      </c>
      <c r="S550" s="213">
        <v>0</v>
      </c>
      <c r="T550" s="214">
        <f>S550*H550</f>
        <v>0</v>
      </c>
      <c r="U550" s="35"/>
      <c r="V550" s="35"/>
      <c r="W550" s="35"/>
      <c r="X550" s="35"/>
      <c r="Y550" s="35"/>
      <c r="Z550" s="35"/>
      <c r="AA550" s="35"/>
      <c r="AB550" s="35"/>
      <c r="AC550" s="35"/>
      <c r="AD550" s="35"/>
      <c r="AE550" s="35"/>
      <c r="AR550" s="215" t="s">
        <v>144</v>
      </c>
      <c r="AT550" s="215" t="s">
        <v>139</v>
      </c>
      <c r="AU550" s="215" t="s">
        <v>151</v>
      </c>
      <c r="AY550" s="18" t="s">
        <v>137</v>
      </c>
      <c r="BE550" s="216">
        <f>IF(N550="základní",J550,0)</f>
        <v>0</v>
      </c>
      <c r="BF550" s="216">
        <f>IF(N550="snížená",J550,0)</f>
        <v>0</v>
      </c>
      <c r="BG550" s="216">
        <f>IF(N550="zákl. přenesená",J550,0)</f>
        <v>0</v>
      </c>
      <c r="BH550" s="216">
        <f>IF(N550="sníž. přenesená",J550,0)</f>
        <v>0</v>
      </c>
      <c r="BI550" s="216">
        <f>IF(N550="nulová",J550,0)</f>
        <v>0</v>
      </c>
      <c r="BJ550" s="18" t="s">
        <v>87</v>
      </c>
      <c r="BK550" s="216">
        <f>ROUND(I550*H550,2)</f>
        <v>0</v>
      </c>
      <c r="BL550" s="18" t="s">
        <v>144</v>
      </c>
      <c r="BM550" s="215" t="s">
        <v>1205</v>
      </c>
    </row>
    <row r="551" spans="1:65" s="13" customFormat="1" ht="11.25">
      <c r="B551" s="217"/>
      <c r="C551" s="218"/>
      <c r="D551" s="219" t="s">
        <v>145</v>
      </c>
      <c r="E551" s="220" t="s">
        <v>1</v>
      </c>
      <c r="F551" s="221" t="s">
        <v>1206</v>
      </c>
      <c r="G551" s="218"/>
      <c r="H551" s="222">
        <v>1.76</v>
      </c>
      <c r="I551" s="223"/>
      <c r="J551" s="218"/>
      <c r="K551" s="218"/>
      <c r="L551" s="224"/>
      <c r="M551" s="225"/>
      <c r="N551" s="226"/>
      <c r="O551" s="226"/>
      <c r="P551" s="226"/>
      <c r="Q551" s="226"/>
      <c r="R551" s="226"/>
      <c r="S551" s="226"/>
      <c r="T551" s="227"/>
      <c r="AT551" s="228" t="s">
        <v>145</v>
      </c>
      <c r="AU551" s="228" t="s">
        <v>151</v>
      </c>
      <c r="AV551" s="13" t="s">
        <v>89</v>
      </c>
      <c r="AW551" s="13" t="s">
        <v>34</v>
      </c>
      <c r="AX551" s="13" t="s">
        <v>87</v>
      </c>
      <c r="AY551" s="228" t="s">
        <v>137</v>
      </c>
    </row>
    <row r="552" spans="1:65" s="2" customFormat="1" ht="24" customHeight="1">
      <c r="A552" s="35"/>
      <c r="B552" s="36"/>
      <c r="C552" s="250" t="s">
        <v>542</v>
      </c>
      <c r="D552" s="250" t="s">
        <v>230</v>
      </c>
      <c r="E552" s="251" t="s">
        <v>1207</v>
      </c>
      <c r="F552" s="252" t="s">
        <v>1208</v>
      </c>
      <c r="G552" s="253" t="s">
        <v>266</v>
      </c>
      <c r="H552" s="254">
        <v>94.4</v>
      </c>
      <c r="I552" s="255"/>
      <c r="J552" s="256">
        <f>ROUND(I552*H552,2)</f>
        <v>0</v>
      </c>
      <c r="K552" s="252" t="s">
        <v>143</v>
      </c>
      <c r="L552" s="257"/>
      <c r="M552" s="258" t="s">
        <v>1</v>
      </c>
      <c r="N552" s="259" t="s">
        <v>44</v>
      </c>
      <c r="O552" s="72"/>
      <c r="P552" s="213">
        <f>O552*H552</f>
        <v>0</v>
      </c>
      <c r="Q552" s="213">
        <v>1.2E-2</v>
      </c>
      <c r="R552" s="213">
        <f>Q552*H552</f>
        <v>1.1328</v>
      </c>
      <c r="S552" s="213">
        <v>0</v>
      </c>
      <c r="T552" s="214">
        <f>S552*H552</f>
        <v>0</v>
      </c>
      <c r="U552" s="35"/>
      <c r="V552" s="35"/>
      <c r="W552" s="35"/>
      <c r="X552" s="35"/>
      <c r="Y552" s="35"/>
      <c r="Z552" s="35"/>
      <c r="AA552" s="35"/>
      <c r="AB552" s="35"/>
      <c r="AC552" s="35"/>
      <c r="AD552" s="35"/>
      <c r="AE552" s="35"/>
      <c r="AR552" s="215" t="s">
        <v>158</v>
      </c>
      <c r="AT552" s="215" t="s">
        <v>230</v>
      </c>
      <c r="AU552" s="215" t="s">
        <v>151</v>
      </c>
      <c r="AY552" s="18" t="s">
        <v>137</v>
      </c>
      <c r="BE552" s="216">
        <f>IF(N552="základní",J552,0)</f>
        <v>0</v>
      </c>
      <c r="BF552" s="216">
        <f>IF(N552="snížená",J552,0)</f>
        <v>0</v>
      </c>
      <c r="BG552" s="216">
        <f>IF(N552="zákl. přenesená",J552,0)</f>
        <v>0</v>
      </c>
      <c r="BH552" s="216">
        <f>IF(N552="sníž. přenesená",J552,0)</f>
        <v>0</v>
      </c>
      <c r="BI552" s="216">
        <f>IF(N552="nulová",J552,0)</f>
        <v>0</v>
      </c>
      <c r="BJ552" s="18" t="s">
        <v>87</v>
      </c>
      <c r="BK552" s="216">
        <f>ROUND(I552*H552,2)</f>
        <v>0</v>
      </c>
      <c r="BL552" s="18" t="s">
        <v>144</v>
      </c>
      <c r="BM552" s="215" t="s">
        <v>1209</v>
      </c>
    </row>
    <row r="553" spans="1:65" s="13" customFormat="1" ht="11.25">
      <c r="B553" s="217"/>
      <c r="C553" s="218"/>
      <c r="D553" s="219" t="s">
        <v>145</v>
      </c>
      <c r="E553" s="220" t="s">
        <v>1</v>
      </c>
      <c r="F553" s="221" t="s">
        <v>1210</v>
      </c>
      <c r="G553" s="218"/>
      <c r="H553" s="222">
        <v>16</v>
      </c>
      <c r="I553" s="223"/>
      <c r="J553" s="218"/>
      <c r="K553" s="218"/>
      <c r="L553" s="224"/>
      <c r="M553" s="225"/>
      <c r="N553" s="226"/>
      <c r="O553" s="226"/>
      <c r="P553" s="226"/>
      <c r="Q553" s="226"/>
      <c r="R553" s="226"/>
      <c r="S553" s="226"/>
      <c r="T553" s="227"/>
      <c r="AT553" s="228" t="s">
        <v>145</v>
      </c>
      <c r="AU553" s="228" t="s">
        <v>151</v>
      </c>
      <c r="AV553" s="13" t="s">
        <v>89</v>
      </c>
      <c r="AW553" s="13" t="s">
        <v>34</v>
      </c>
      <c r="AX553" s="13" t="s">
        <v>87</v>
      </c>
      <c r="AY553" s="228" t="s">
        <v>137</v>
      </c>
    </row>
    <row r="554" spans="1:65" s="13" customFormat="1" ht="11.25">
      <c r="B554" s="217"/>
      <c r="C554" s="218"/>
      <c r="D554" s="219" t="s">
        <v>145</v>
      </c>
      <c r="E554" s="218"/>
      <c r="F554" s="221" t="s">
        <v>1211</v>
      </c>
      <c r="G554" s="218"/>
      <c r="H554" s="222">
        <v>94.4</v>
      </c>
      <c r="I554" s="223"/>
      <c r="J554" s="218"/>
      <c r="K554" s="218"/>
      <c r="L554" s="224"/>
      <c r="M554" s="225"/>
      <c r="N554" s="226"/>
      <c r="O554" s="226"/>
      <c r="P554" s="226"/>
      <c r="Q554" s="226"/>
      <c r="R554" s="226"/>
      <c r="S554" s="226"/>
      <c r="T554" s="227"/>
      <c r="AT554" s="228" t="s">
        <v>145</v>
      </c>
      <c r="AU554" s="228" t="s">
        <v>151</v>
      </c>
      <c r="AV554" s="13" t="s">
        <v>89</v>
      </c>
      <c r="AW554" s="13" t="s">
        <v>4</v>
      </c>
      <c r="AX554" s="13" t="s">
        <v>87</v>
      </c>
      <c r="AY554" s="228" t="s">
        <v>137</v>
      </c>
    </row>
    <row r="555" spans="1:65" s="12" customFormat="1" ht="20.85" customHeight="1">
      <c r="B555" s="188"/>
      <c r="C555" s="189"/>
      <c r="D555" s="190" t="s">
        <v>78</v>
      </c>
      <c r="E555" s="202" t="s">
        <v>1212</v>
      </c>
      <c r="F555" s="202" t="s">
        <v>1213</v>
      </c>
      <c r="G555" s="189"/>
      <c r="H555" s="189"/>
      <c r="I555" s="192"/>
      <c r="J555" s="203">
        <f>BK555</f>
        <v>0</v>
      </c>
      <c r="K555" s="189"/>
      <c r="L555" s="194"/>
      <c r="M555" s="195"/>
      <c r="N555" s="196"/>
      <c r="O555" s="196"/>
      <c r="P555" s="197">
        <f>SUM(P556:P590)</f>
        <v>0</v>
      </c>
      <c r="Q555" s="196"/>
      <c r="R555" s="197">
        <f>SUM(R556:R590)</f>
        <v>0.38869999999999999</v>
      </c>
      <c r="S555" s="196"/>
      <c r="T555" s="198">
        <f>SUM(T556:T590)</f>
        <v>3964.3450000000003</v>
      </c>
      <c r="AR555" s="199" t="s">
        <v>87</v>
      </c>
      <c r="AT555" s="200" t="s">
        <v>78</v>
      </c>
      <c r="AU555" s="200" t="s">
        <v>89</v>
      </c>
      <c r="AY555" s="199" t="s">
        <v>137</v>
      </c>
      <c r="BK555" s="201">
        <f>SUM(BK556:BK590)</f>
        <v>0</v>
      </c>
    </row>
    <row r="556" spans="1:65" s="2" customFormat="1" ht="24" customHeight="1">
      <c r="A556" s="35"/>
      <c r="B556" s="36"/>
      <c r="C556" s="204" t="s">
        <v>355</v>
      </c>
      <c r="D556" s="204" t="s">
        <v>139</v>
      </c>
      <c r="E556" s="205" t="s">
        <v>1214</v>
      </c>
      <c r="F556" s="206" t="s">
        <v>1215</v>
      </c>
      <c r="G556" s="207" t="s">
        <v>188</v>
      </c>
      <c r="H556" s="208">
        <v>2990</v>
      </c>
      <c r="I556" s="209"/>
      <c r="J556" s="210">
        <f>ROUND(I556*H556,2)</f>
        <v>0</v>
      </c>
      <c r="K556" s="206" t="s">
        <v>143</v>
      </c>
      <c r="L556" s="40"/>
      <c r="M556" s="211" t="s">
        <v>1</v>
      </c>
      <c r="N556" s="212" t="s">
        <v>44</v>
      </c>
      <c r="O556" s="72"/>
      <c r="P556" s="213">
        <f>O556*H556</f>
        <v>0</v>
      </c>
      <c r="Q556" s="213">
        <v>1.2999999999999999E-4</v>
      </c>
      <c r="R556" s="213">
        <f>Q556*H556</f>
        <v>0.38869999999999999</v>
      </c>
      <c r="S556" s="213">
        <v>0.25600000000000001</v>
      </c>
      <c r="T556" s="214">
        <f>S556*H556</f>
        <v>765.44</v>
      </c>
      <c r="U556" s="35"/>
      <c r="V556" s="35"/>
      <c r="W556" s="35"/>
      <c r="X556" s="35"/>
      <c r="Y556" s="35"/>
      <c r="Z556" s="35"/>
      <c r="AA556" s="35"/>
      <c r="AB556" s="35"/>
      <c r="AC556" s="35"/>
      <c r="AD556" s="35"/>
      <c r="AE556" s="35"/>
      <c r="AR556" s="215" t="s">
        <v>144</v>
      </c>
      <c r="AT556" s="215" t="s">
        <v>139</v>
      </c>
      <c r="AU556" s="215" t="s">
        <v>151</v>
      </c>
      <c r="AY556" s="18" t="s">
        <v>137</v>
      </c>
      <c r="BE556" s="216">
        <f>IF(N556="základní",J556,0)</f>
        <v>0</v>
      </c>
      <c r="BF556" s="216">
        <f>IF(N556="snížená",J556,0)</f>
        <v>0</v>
      </c>
      <c r="BG556" s="216">
        <f>IF(N556="zákl. přenesená",J556,0)</f>
        <v>0</v>
      </c>
      <c r="BH556" s="216">
        <f>IF(N556="sníž. přenesená",J556,0)</f>
        <v>0</v>
      </c>
      <c r="BI556" s="216">
        <f>IF(N556="nulová",J556,0)</f>
        <v>0</v>
      </c>
      <c r="BJ556" s="18" t="s">
        <v>87</v>
      </c>
      <c r="BK556" s="216">
        <f>ROUND(I556*H556,2)</f>
        <v>0</v>
      </c>
      <c r="BL556" s="18" t="s">
        <v>144</v>
      </c>
      <c r="BM556" s="215" t="s">
        <v>1216</v>
      </c>
    </row>
    <row r="557" spans="1:65" s="13" customFormat="1" ht="11.25">
      <c r="B557" s="217"/>
      <c r="C557" s="218"/>
      <c r="D557" s="219" t="s">
        <v>145</v>
      </c>
      <c r="E557" s="220" t="s">
        <v>1</v>
      </c>
      <c r="F557" s="221" t="s">
        <v>1217</v>
      </c>
      <c r="G557" s="218"/>
      <c r="H557" s="222">
        <v>109</v>
      </c>
      <c r="I557" s="223"/>
      <c r="J557" s="218"/>
      <c r="K557" s="218"/>
      <c r="L557" s="224"/>
      <c r="M557" s="225"/>
      <c r="N557" s="226"/>
      <c r="O557" s="226"/>
      <c r="P557" s="226"/>
      <c r="Q557" s="226"/>
      <c r="R557" s="226"/>
      <c r="S557" s="226"/>
      <c r="T557" s="227"/>
      <c r="AT557" s="228" t="s">
        <v>145</v>
      </c>
      <c r="AU557" s="228" t="s">
        <v>151</v>
      </c>
      <c r="AV557" s="13" t="s">
        <v>89</v>
      </c>
      <c r="AW557" s="13" t="s">
        <v>34</v>
      </c>
      <c r="AX557" s="13" t="s">
        <v>79</v>
      </c>
      <c r="AY557" s="228" t="s">
        <v>137</v>
      </c>
    </row>
    <row r="558" spans="1:65" s="13" customFormat="1" ht="11.25">
      <c r="B558" s="217"/>
      <c r="C558" s="218"/>
      <c r="D558" s="219" t="s">
        <v>145</v>
      </c>
      <c r="E558" s="220" t="s">
        <v>1</v>
      </c>
      <c r="F558" s="221" t="s">
        <v>1218</v>
      </c>
      <c r="G558" s="218"/>
      <c r="H558" s="222">
        <v>2881</v>
      </c>
      <c r="I558" s="223"/>
      <c r="J558" s="218"/>
      <c r="K558" s="218"/>
      <c r="L558" s="224"/>
      <c r="M558" s="225"/>
      <c r="N558" s="226"/>
      <c r="O558" s="226"/>
      <c r="P558" s="226"/>
      <c r="Q558" s="226"/>
      <c r="R558" s="226"/>
      <c r="S558" s="226"/>
      <c r="T558" s="227"/>
      <c r="AT558" s="228" t="s">
        <v>145</v>
      </c>
      <c r="AU558" s="228" t="s">
        <v>151</v>
      </c>
      <c r="AV558" s="13" t="s">
        <v>89</v>
      </c>
      <c r="AW558" s="13" t="s">
        <v>34</v>
      </c>
      <c r="AX558" s="13" t="s">
        <v>79</v>
      </c>
      <c r="AY558" s="228" t="s">
        <v>137</v>
      </c>
    </row>
    <row r="559" spans="1:65" s="14" customFormat="1" ht="11.25">
      <c r="B559" s="229"/>
      <c r="C559" s="230"/>
      <c r="D559" s="219" t="s">
        <v>145</v>
      </c>
      <c r="E559" s="231" t="s">
        <v>1</v>
      </c>
      <c r="F559" s="232" t="s">
        <v>147</v>
      </c>
      <c r="G559" s="230"/>
      <c r="H559" s="233">
        <v>2990</v>
      </c>
      <c r="I559" s="234"/>
      <c r="J559" s="230"/>
      <c r="K559" s="230"/>
      <c r="L559" s="235"/>
      <c r="M559" s="236"/>
      <c r="N559" s="237"/>
      <c r="O559" s="237"/>
      <c r="P559" s="237"/>
      <c r="Q559" s="237"/>
      <c r="R559" s="237"/>
      <c r="S559" s="237"/>
      <c r="T559" s="238"/>
      <c r="AT559" s="239" t="s">
        <v>145</v>
      </c>
      <c r="AU559" s="239" t="s">
        <v>151</v>
      </c>
      <c r="AV559" s="14" t="s">
        <v>144</v>
      </c>
      <c r="AW559" s="14" t="s">
        <v>34</v>
      </c>
      <c r="AX559" s="14" t="s">
        <v>87</v>
      </c>
      <c r="AY559" s="239" t="s">
        <v>137</v>
      </c>
    </row>
    <row r="560" spans="1:65" s="2" customFormat="1" ht="24" customHeight="1">
      <c r="A560" s="35"/>
      <c r="B560" s="36"/>
      <c r="C560" s="204" t="s">
        <v>549</v>
      </c>
      <c r="D560" s="204" t="s">
        <v>139</v>
      </c>
      <c r="E560" s="205" t="s">
        <v>1219</v>
      </c>
      <c r="F560" s="206" t="s">
        <v>1220</v>
      </c>
      <c r="G560" s="207" t="s">
        <v>188</v>
      </c>
      <c r="H560" s="208">
        <v>2881</v>
      </c>
      <c r="I560" s="209"/>
      <c r="J560" s="210">
        <f>ROUND(I560*H560,2)</f>
        <v>0</v>
      </c>
      <c r="K560" s="206" t="s">
        <v>143</v>
      </c>
      <c r="L560" s="40"/>
      <c r="M560" s="211" t="s">
        <v>1</v>
      </c>
      <c r="N560" s="212" t="s">
        <v>44</v>
      </c>
      <c r="O560" s="72"/>
      <c r="P560" s="213">
        <f>O560*H560</f>
        <v>0</v>
      </c>
      <c r="Q560" s="213">
        <v>0</v>
      </c>
      <c r="R560" s="213">
        <f>Q560*H560</f>
        <v>0</v>
      </c>
      <c r="S560" s="213">
        <v>0.22</v>
      </c>
      <c r="T560" s="214">
        <f>S560*H560</f>
        <v>633.82000000000005</v>
      </c>
      <c r="U560" s="35"/>
      <c r="V560" s="35"/>
      <c r="W560" s="35"/>
      <c r="X560" s="35"/>
      <c r="Y560" s="35"/>
      <c r="Z560" s="35"/>
      <c r="AA560" s="35"/>
      <c r="AB560" s="35"/>
      <c r="AC560" s="35"/>
      <c r="AD560" s="35"/>
      <c r="AE560" s="35"/>
      <c r="AR560" s="215" t="s">
        <v>144</v>
      </c>
      <c r="AT560" s="215" t="s">
        <v>139</v>
      </c>
      <c r="AU560" s="215" t="s">
        <v>151</v>
      </c>
      <c r="AY560" s="18" t="s">
        <v>137</v>
      </c>
      <c r="BE560" s="216">
        <f>IF(N560="základní",J560,0)</f>
        <v>0</v>
      </c>
      <c r="BF560" s="216">
        <f>IF(N560="snížená",J560,0)</f>
        <v>0</v>
      </c>
      <c r="BG560" s="216">
        <f>IF(N560="zákl. přenesená",J560,0)</f>
        <v>0</v>
      </c>
      <c r="BH560" s="216">
        <f>IF(N560="sníž. přenesená",J560,0)</f>
        <v>0</v>
      </c>
      <c r="BI560" s="216">
        <f>IF(N560="nulová",J560,0)</f>
        <v>0</v>
      </c>
      <c r="BJ560" s="18" t="s">
        <v>87</v>
      </c>
      <c r="BK560" s="216">
        <f>ROUND(I560*H560,2)</f>
        <v>0</v>
      </c>
      <c r="BL560" s="18" t="s">
        <v>144</v>
      </c>
      <c r="BM560" s="215" t="s">
        <v>1221</v>
      </c>
    </row>
    <row r="561" spans="1:65" s="13" customFormat="1" ht="11.25">
      <c r="B561" s="217"/>
      <c r="C561" s="218"/>
      <c r="D561" s="219" t="s">
        <v>145</v>
      </c>
      <c r="E561" s="220" t="s">
        <v>1</v>
      </c>
      <c r="F561" s="221" t="s">
        <v>1218</v>
      </c>
      <c r="G561" s="218"/>
      <c r="H561" s="222">
        <v>2881</v>
      </c>
      <c r="I561" s="223"/>
      <c r="J561" s="218"/>
      <c r="K561" s="218"/>
      <c r="L561" s="224"/>
      <c r="M561" s="225"/>
      <c r="N561" s="226"/>
      <c r="O561" s="226"/>
      <c r="P561" s="226"/>
      <c r="Q561" s="226"/>
      <c r="R561" s="226"/>
      <c r="S561" s="226"/>
      <c r="T561" s="227"/>
      <c r="AT561" s="228" t="s">
        <v>145</v>
      </c>
      <c r="AU561" s="228" t="s">
        <v>151</v>
      </c>
      <c r="AV561" s="13" t="s">
        <v>89</v>
      </c>
      <c r="AW561" s="13" t="s">
        <v>34</v>
      </c>
      <c r="AX561" s="13" t="s">
        <v>87</v>
      </c>
      <c r="AY561" s="228" t="s">
        <v>137</v>
      </c>
    </row>
    <row r="562" spans="1:65" s="2" customFormat="1" ht="24" customHeight="1">
      <c r="A562" s="35"/>
      <c r="B562" s="36"/>
      <c r="C562" s="204" t="s">
        <v>359</v>
      </c>
      <c r="D562" s="204" t="s">
        <v>139</v>
      </c>
      <c r="E562" s="205" t="s">
        <v>1222</v>
      </c>
      <c r="F562" s="206" t="s">
        <v>1223</v>
      </c>
      <c r="G562" s="207" t="s">
        <v>188</v>
      </c>
      <c r="H562" s="208">
        <v>2881</v>
      </c>
      <c r="I562" s="209"/>
      <c r="J562" s="210">
        <f>ROUND(I562*H562,2)</f>
        <v>0</v>
      </c>
      <c r="K562" s="206" t="s">
        <v>143</v>
      </c>
      <c r="L562" s="40"/>
      <c r="M562" s="211" t="s">
        <v>1</v>
      </c>
      <c r="N562" s="212" t="s">
        <v>44</v>
      </c>
      <c r="O562" s="72"/>
      <c r="P562" s="213">
        <f>O562*H562</f>
        <v>0</v>
      </c>
      <c r="Q562" s="213">
        <v>0</v>
      </c>
      <c r="R562" s="213">
        <f>Q562*H562</f>
        <v>0</v>
      </c>
      <c r="S562" s="213">
        <v>0.44</v>
      </c>
      <c r="T562" s="214">
        <f>S562*H562</f>
        <v>1267.6400000000001</v>
      </c>
      <c r="U562" s="35"/>
      <c r="V562" s="35"/>
      <c r="W562" s="35"/>
      <c r="X562" s="35"/>
      <c r="Y562" s="35"/>
      <c r="Z562" s="35"/>
      <c r="AA562" s="35"/>
      <c r="AB562" s="35"/>
      <c r="AC562" s="35"/>
      <c r="AD562" s="35"/>
      <c r="AE562" s="35"/>
      <c r="AR562" s="215" t="s">
        <v>144</v>
      </c>
      <c r="AT562" s="215" t="s">
        <v>139</v>
      </c>
      <c r="AU562" s="215" t="s">
        <v>151</v>
      </c>
      <c r="AY562" s="18" t="s">
        <v>137</v>
      </c>
      <c r="BE562" s="216">
        <f>IF(N562="základní",J562,0)</f>
        <v>0</v>
      </c>
      <c r="BF562" s="216">
        <f>IF(N562="snížená",J562,0)</f>
        <v>0</v>
      </c>
      <c r="BG562" s="216">
        <f>IF(N562="zákl. přenesená",J562,0)</f>
        <v>0</v>
      </c>
      <c r="BH562" s="216">
        <f>IF(N562="sníž. přenesená",J562,0)</f>
        <v>0</v>
      </c>
      <c r="BI562" s="216">
        <f>IF(N562="nulová",J562,0)</f>
        <v>0</v>
      </c>
      <c r="BJ562" s="18" t="s">
        <v>87</v>
      </c>
      <c r="BK562" s="216">
        <f>ROUND(I562*H562,2)</f>
        <v>0</v>
      </c>
      <c r="BL562" s="18" t="s">
        <v>144</v>
      </c>
      <c r="BM562" s="215" t="s">
        <v>1224</v>
      </c>
    </row>
    <row r="563" spans="1:65" s="13" customFormat="1" ht="11.25">
      <c r="B563" s="217"/>
      <c r="C563" s="218"/>
      <c r="D563" s="219" t="s">
        <v>145</v>
      </c>
      <c r="E563" s="220" t="s">
        <v>1</v>
      </c>
      <c r="F563" s="221" t="s">
        <v>1218</v>
      </c>
      <c r="G563" s="218"/>
      <c r="H563" s="222">
        <v>2881</v>
      </c>
      <c r="I563" s="223"/>
      <c r="J563" s="218"/>
      <c r="K563" s="218"/>
      <c r="L563" s="224"/>
      <c r="M563" s="225"/>
      <c r="N563" s="226"/>
      <c r="O563" s="226"/>
      <c r="P563" s="226"/>
      <c r="Q563" s="226"/>
      <c r="R563" s="226"/>
      <c r="S563" s="226"/>
      <c r="T563" s="227"/>
      <c r="AT563" s="228" t="s">
        <v>145</v>
      </c>
      <c r="AU563" s="228" t="s">
        <v>151</v>
      </c>
      <c r="AV563" s="13" t="s">
        <v>89</v>
      </c>
      <c r="AW563" s="13" t="s">
        <v>34</v>
      </c>
      <c r="AX563" s="13" t="s">
        <v>87</v>
      </c>
      <c r="AY563" s="228" t="s">
        <v>137</v>
      </c>
    </row>
    <row r="564" spans="1:65" s="2" customFormat="1" ht="24" customHeight="1">
      <c r="A564" s="35"/>
      <c r="B564" s="36"/>
      <c r="C564" s="204" t="s">
        <v>1225</v>
      </c>
      <c r="D564" s="204" t="s">
        <v>139</v>
      </c>
      <c r="E564" s="205" t="s">
        <v>1226</v>
      </c>
      <c r="F564" s="206" t="s">
        <v>1227</v>
      </c>
      <c r="G564" s="207" t="s">
        <v>188</v>
      </c>
      <c r="H564" s="208">
        <v>92</v>
      </c>
      <c r="I564" s="209"/>
      <c r="J564" s="210">
        <f>ROUND(I564*H564,2)</f>
        <v>0</v>
      </c>
      <c r="K564" s="206" t="s">
        <v>143</v>
      </c>
      <c r="L564" s="40"/>
      <c r="M564" s="211" t="s">
        <v>1</v>
      </c>
      <c r="N564" s="212" t="s">
        <v>44</v>
      </c>
      <c r="O564" s="72"/>
      <c r="P564" s="213">
        <f>O564*H564</f>
        <v>0</v>
      </c>
      <c r="Q564" s="213">
        <v>0</v>
      </c>
      <c r="R564" s="213">
        <f>Q564*H564</f>
        <v>0</v>
      </c>
      <c r="S564" s="213">
        <v>4.4999999999999998E-2</v>
      </c>
      <c r="T564" s="214">
        <f>S564*H564</f>
        <v>4.1399999999999997</v>
      </c>
      <c r="U564" s="35"/>
      <c r="V564" s="35"/>
      <c r="W564" s="35"/>
      <c r="X564" s="35"/>
      <c r="Y564" s="35"/>
      <c r="Z564" s="35"/>
      <c r="AA564" s="35"/>
      <c r="AB564" s="35"/>
      <c r="AC564" s="35"/>
      <c r="AD564" s="35"/>
      <c r="AE564" s="35"/>
      <c r="AR564" s="215" t="s">
        <v>144</v>
      </c>
      <c r="AT564" s="215" t="s">
        <v>139</v>
      </c>
      <c r="AU564" s="215" t="s">
        <v>151</v>
      </c>
      <c r="AY564" s="18" t="s">
        <v>137</v>
      </c>
      <c r="BE564" s="216">
        <f>IF(N564="základní",J564,0)</f>
        <v>0</v>
      </c>
      <c r="BF564" s="216">
        <f>IF(N564="snížená",J564,0)</f>
        <v>0</v>
      </c>
      <c r="BG564" s="216">
        <f>IF(N564="zákl. přenesená",J564,0)</f>
        <v>0</v>
      </c>
      <c r="BH564" s="216">
        <f>IF(N564="sníž. přenesená",J564,0)</f>
        <v>0</v>
      </c>
      <c r="BI564" s="216">
        <f>IF(N564="nulová",J564,0)</f>
        <v>0</v>
      </c>
      <c r="BJ564" s="18" t="s">
        <v>87</v>
      </c>
      <c r="BK564" s="216">
        <f>ROUND(I564*H564,2)</f>
        <v>0</v>
      </c>
      <c r="BL564" s="18" t="s">
        <v>144</v>
      </c>
      <c r="BM564" s="215" t="s">
        <v>1228</v>
      </c>
    </row>
    <row r="565" spans="1:65" s="13" customFormat="1" ht="11.25">
      <c r="B565" s="217"/>
      <c r="C565" s="218"/>
      <c r="D565" s="219" t="s">
        <v>145</v>
      </c>
      <c r="E565" s="220" t="s">
        <v>1</v>
      </c>
      <c r="F565" s="221" t="s">
        <v>1229</v>
      </c>
      <c r="G565" s="218"/>
      <c r="H565" s="222">
        <v>92</v>
      </c>
      <c r="I565" s="223"/>
      <c r="J565" s="218"/>
      <c r="K565" s="218"/>
      <c r="L565" s="224"/>
      <c r="M565" s="225"/>
      <c r="N565" s="226"/>
      <c r="O565" s="226"/>
      <c r="P565" s="226"/>
      <c r="Q565" s="226"/>
      <c r="R565" s="226"/>
      <c r="S565" s="226"/>
      <c r="T565" s="227"/>
      <c r="AT565" s="228" t="s">
        <v>145</v>
      </c>
      <c r="AU565" s="228" t="s">
        <v>151</v>
      </c>
      <c r="AV565" s="13" t="s">
        <v>89</v>
      </c>
      <c r="AW565" s="13" t="s">
        <v>34</v>
      </c>
      <c r="AX565" s="13" t="s">
        <v>87</v>
      </c>
      <c r="AY565" s="228" t="s">
        <v>137</v>
      </c>
    </row>
    <row r="566" spans="1:65" s="2" customFormat="1" ht="24" customHeight="1">
      <c r="A566" s="35"/>
      <c r="B566" s="36"/>
      <c r="C566" s="204" t="s">
        <v>362</v>
      </c>
      <c r="D566" s="204" t="s">
        <v>139</v>
      </c>
      <c r="E566" s="205" t="s">
        <v>1230</v>
      </c>
      <c r="F566" s="206" t="s">
        <v>1231</v>
      </c>
      <c r="G566" s="207" t="s">
        <v>188</v>
      </c>
      <c r="H566" s="208">
        <v>45</v>
      </c>
      <c r="I566" s="209"/>
      <c r="J566" s="210">
        <f>ROUND(I566*H566,2)</f>
        <v>0</v>
      </c>
      <c r="K566" s="206" t="s">
        <v>143</v>
      </c>
      <c r="L566" s="40"/>
      <c r="M566" s="211" t="s">
        <v>1</v>
      </c>
      <c r="N566" s="212" t="s">
        <v>44</v>
      </c>
      <c r="O566" s="72"/>
      <c r="P566" s="213">
        <f>O566*H566</f>
        <v>0</v>
      </c>
      <c r="Q566" s="213">
        <v>0</v>
      </c>
      <c r="R566" s="213">
        <f>Q566*H566</f>
        <v>0</v>
      </c>
      <c r="S566" s="213">
        <v>0.26</v>
      </c>
      <c r="T566" s="214">
        <f>S566*H566</f>
        <v>11.700000000000001</v>
      </c>
      <c r="U566" s="35"/>
      <c r="V566" s="35"/>
      <c r="W566" s="35"/>
      <c r="X566" s="35"/>
      <c r="Y566" s="35"/>
      <c r="Z566" s="35"/>
      <c r="AA566" s="35"/>
      <c r="AB566" s="35"/>
      <c r="AC566" s="35"/>
      <c r="AD566" s="35"/>
      <c r="AE566" s="35"/>
      <c r="AR566" s="215" t="s">
        <v>144</v>
      </c>
      <c r="AT566" s="215" t="s">
        <v>139</v>
      </c>
      <c r="AU566" s="215" t="s">
        <v>151</v>
      </c>
      <c r="AY566" s="18" t="s">
        <v>137</v>
      </c>
      <c r="BE566" s="216">
        <f>IF(N566="základní",J566,0)</f>
        <v>0</v>
      </c>
      <c r="BF566" s="216">
        <f>IF(N566="snížená",J566,0)</f>
        <v>0</v>
      </c>
      <c r="BG566" s="216">
        <f>IF(N566="zákl. přenesená",J566,0)</f>
        <v>0</v>
      </c>
      <c r="BH566" s="216">
        <f>IF(N566="sníž. přenesená",J566,0)</f>
        <v>0</v>
      </c>
      <c r="BI566" s="216">
        <f>IF(N566="nulová",J566,0)</f>
        <v>0</v>
      </c>
      <c r="BJ566" s="18" t="s">
        <v>87</v>
      </c>
      <c r="BK566" s="216">
        <f>ROUND(I566*H566,2)</f>
        <v>0</v>
      </c>
      <c r="BL566" s="18" t="s">
        <v>144</v>
      </c>
      <c r="BM566" s="215" t="s">
        <v>1232</v>
      </c>
    </row>
    <row r="567" spans="1:65" s="13" customFormat="1" ht="11.25">
      <c r="B567" s="217"/>
      <c r="C567" s="218"/>
      <c r="D567" s="219" t="s">
        <v>145</v>
      </c>
      <c r="E567" s="220" t="s">
        <v>1</v>
      </c>
      <c r="F567" s="221" t="s">
        <v>1233</v>
      </c>
      <c r="G567" s="218"/>
      <c r="H567" s="222">
        <v>43</v>
      </c>
      <c r="I567" s="223"/>
      <c r="J567" s="218"/>
      <c r="K567" s="218"/>
      <c r="L567" s="224"/>
      <c r="M567" s="225"/>
      <c r="N567" s="226"/>
      <c r="O567" s="226"/>
      <c r="P567" s="226"/>
      <c r="Q567" s="226"/>
      <c r="R567" s="226"/>
      <c r="S567" s="226"/>
      <c r="T567" s="227"/>
      <c r="AT567" s="228" t="s">
        <v>145</v>
      </c>
      <c r="AU567" s="228" t="s">
        <v>151</v>
      </c>
      <c r="AV567" s="13" t="s">
        <v>89</v>
      </c>
      <c r="AW567" s="13" t="s">
        <v>34</v>
      </c>
      <c r="AX567" s="13" t="s">
        <v>79</v>
      </c>
      <c r="AY567" s="228" t="s">
        <v>137</v>
      </c>
    </row>
    <row r="568" spans="1:65" s="13" customFormat="1" ht="11.25">
      <c r="B568" s="217"/>
      <c r="C568" s="218"/>
      <c r="D568" s="219" t="s">
        <v>145</v>
      </c>
      <c r="E568" s="220" t="s">
        <v>1</v>
      </c>
      <c r="F568" s="221" t="s">
        <v>959</v>
      </c>
      <c r="G568" s="218"/>
      <c r="H568" s="222">
        <v>2</v>
      </c>
      <c r="I568" s="223"/>
      <c r="J568" s="218"/>
      <c r="K568" s="218"/>
      <c r="L568" s="224"/>
      <c r="M568" s="225"/>
      <c r="N568" s="226"/>
      <c r="O568" s="226"/>
      <c r="P568" s="226"/>
      <c r="Q568" s="226"/>
      <c r="R568" s="226"/>
      <c r="S568" s="226"/>
      <c r="T568" s="227"/>
      <c r="AT568" s="228" t="s">
        <v>145</v>
      </c>
      <c r="AU568" s="228" t="s">
        <v>151</v>
      </c>
      <c r="AV568" s="13" t="s">
        <v>89</v>
      </c>
      <c r="AW568" s="13" t="s">
        <v>34</v>
      </c>
      <c r="AX568" s="13" t="s">
        <v>79</v>
      </c>
      <c r="AY568" s="228" t="s">
        <v>137</v>
      </c>
    </row>
    <row r="569" spans="1:65" s="14" customFormat="1" ht="11.25">
      <c r="B569" s="229"/>
      <c r="C569" s="230"/>
      <c r="D569" s="219" t="s">
        <v>145</v>
      </c>
      <c r="E569" s="231" t="s">
        <v>1</v>
      </c>
      <c r="F569" s="232" t="s">
        <v>147</v>
      </c>
      <c r="G569" s="230"/>
      <c r="H569" s="233">
        <v>45</v>
      </c>
      <c r="I569" s="234"/>
      <c r="J569" s="230"/>
      <c r="K569" s="230"/>
      <c r="L569" s="235"/>
      <c r="M569" s="236"/>
      <c r="N569" s="237"/>
      <c r="O569" s="237"/>
      <c r="P569" s="237"/>
      <c r="Q569" s="237"/>
      <c r="R569" s="237"/>
      <c r="S569" s="237"/>
      <c r="T569" s="238"/>
      <c r="AT569" s="239" t="s">
        <v>145</v>
      </c>
      <c r="AU569" s="239" t="s">
        <v>151</v>
      </c>
      <c r="AV569" s="14" t="s">
        <v>144</v>
      </c>
      <c r="AW569" s="14" t="s">
        <v>34</v>
      </c>
      <c r="AX569" s="14" t="s">
        <v>87</v>
      </c>
      <c r="AY569" s="239" t="s">
        <v>137</v>
      </c>
    </row>
    <row r="570" spans="1:65" s="2" customFormat="1" ht="24" customHeight="1">
      <c r="A570" s="35"/>
      <c r="B570" s="36"/>
      <c r="C570" s="204" t="s">
        <v>1234</v>
      </c>
      <c r="D570" s="204" t="s">
        <v>139</v>
      </c>
      <c r="E570" s="205" t="s">
        <v>1235</v>
      </c>
      <c r="F570" s="206" t="s">
        <v>1236</v>
      </c>
      <c r="G570" s="207" t="s">
        <v>188</v>
      </c>
      <c r="H570" s="208">
        <v>489.5</v>
      </c>
      <c r="I570" s="209"/>
      <c r="J570" s="210">
        <f>ROUND(I570*H570,2)</f>
        <v>0</v>
      </c>
      <c r="K570" s="206" t="s">
        <v>143</v>
      </c>
      <c r="L570" s="40"/>
      <c r="M570" s="211" t="s">
        <v>1</v>
      </c>
      <c r="N570" s="212" t="s">
        <v>44</v>
      </c>
      <c r="O570" s="72"/>
      <c r="P570" s="213">
        <f>O570*H570</f>
        <v>0</v>
      </c>
      <c r="Q570" s="213">
        <v>0</v>
      </c>
      <c r="R570" s="213">
        <f>Q570*H570</f>
        <v>0</v>
      </c>
      <c r="S570" s="213">
        <v>0.32500000000000001</v>
      </c>
      <c r="T570" s="214">
        <f>S570*H570</f>
        <v>159.08750000000001</v>
      </c>
      <c r="U570" s="35"/>
      <c r="V570" s="35"/>
      <c r="W570" s="35"/>
      <c r="X570" s="35"/>
      <c r="Y570" s="35"/>
      <c r="Z570" s="35"/>
      <c r="AA570" s="35"/>
      <c r="AB570" s="35"/>
      <c r="AC570" s="35"/>
      <c r="AD570" s="35"/>
      <c r="AE570" s="35"/>
      <c r="AR570" s="215" t="s">
        <v>144</v>
      </c>
      <c r="AT570" s="215" t="s">
        <v>139</v>
      </c>
      <c r="AU570" s="215" t="s">
        <v>151</v>
      </c>
      <c r="AY570" s="18" t="s">
        <v>137</v>
      </c>
      <c r="BE570" s="216">
        <f>IF(N570="základní",J570,0)</f>
        <v>0</v>
      </c>
      <c r="BF570" s="216">
        <f>IF(N570="snížená",J570,0)</f>
        <v>0</v>
      </c>
      <c r="BG570" s="216">
        <f>IF(N570="zákl. přenesená",J570,0)</f>
        <v>0</v>
      </c>
      <c r="BH570" s="216">
        <f>IF(N570="sníž. přenesená",J570,0)</f>
        <v>0</v>
      </c>
      <c r="BI570" s="216">
        <f>IF(N570="nulová",J570,0)</f>
        <v>0</v>
      </c>
      <c r="BJ570" s="18" t="s">
        <v>87</v>
      </c>
      <c r="BK570" s="216">
        <f>ROUND(I570*H570,2)</f>
        <v>0</v>
      </c>
      <c r="BL570" s="18" t="s">
        <v>144</v>
      </c>
      <c r="BM570" s="215" t="s">
        <v>1237</v>
      </c>
    </row>
    <row r="571" spans="1:65" s="15" customFormat="1" ht="11.25">
      <c r="B571" s="240"/>
      <c r="C571" s="241"/>
      <c r="D571" s="219" t="s">
        <v>145</v>
      </c>
      <c r="E571" s="242" t="s">
        <v>1</v>
      </c>
      <c r="F571" s="243" t="s">
        <v>1238</v>
      </c>
      <c r="G571" s="241"/>
      <c r="H571" s="242" t="s">
        <v>1</v>
      </c>
      <c r="I571" s="244"/>
      <c r="J571" s="241"/>
      <c r="K571" s="241"/>
      <c r="L571" s="245"/>
      <c r="M571" s="246"/>
      <c r="N571" s="247"/>
      <c r="O571" s="247"/>
      <c r="P571" s="247"/>
      <c r="Q571" s="247"/>
      <c r="R571" s="247"/>
      <c r="S571" s="247"/>
      <c r="T571" s="248"/>
      <c r="AT571" s="249" t="s">
        <v>145</v>
      </c>
      <c r="AU571" s="249" t="s">
        <v>151</v>
      </c>
      <c r="AV571" s="15" t="s">
        <v>87</v>
      </c>
      <c r="AW571" s="15" t="s">
        <v>34</v>
      </c>
      <c r="AX571" s="15" t="s">
        <v>79</v>
      </c>
      <c r="AY571" s="249" t="s">
        <v>137</v>
      </c>
    </row>
    <row r="572" spans="1:65" s="13" customFormat="1" ht="11.25">
      <c r="B572" s="217"/>
      <c r="C572" s="218"/>
      <c r="D572" s="219" t="s">
        <v>145</v>
      </c>
      <c r="E572" s="220" t="s">
        <v>1</v>
      </c>
      <c r="F572" s="221" t="s">
        <v>1239</v>
      </c>
      <c r="G572" s="218"/>
      <c r="H572" s="222">
        <v>489.5</v>
      </c>
      <c r="I572" s="223"/>
      <c r="J572" s="218"/>
      <c r="K572" s="218"/>
      <c r="L572" s="224"/>
      <c r="M572" s="225"/>
      <c r="N572" s="226"/>
      <c r="O572" s="226"/>
      <c r="P572" s="226"/>
      <c r="Q572" s="226"/>
      <c r="R572" s="226"/>
      <c r="S572" s="226"/>
      <c r="T572" s="227"/>
      <c r="AT572" s="228" t="s">
        <v>145</v>
      </c>
      <c r="AU572" s="228" t="s">
        <v>151</v>
      </c>
      <c r="AV572" s="13" t="s">
        <v>89</v>
      </c>
      <c r="AW572" s="13" t="s">
        <v>34</v>
      </c>
      <c r="AX572" s="13" t="s">
        <v>87</v>
      </c>
      <c r="AY572" s="228" t="s">
        <v>137</v>
      </c>
    </row>
    <row r="573" spans="1:65" s="2" customFormat="1" ht="24" customHeight="1">
      <c r="A573" s="35"/>
      <c r="B573" s="36"/>
      <c r="C573" s="204" t="s">
        <v>366</v>
      </c>
      <c r="D573" s="204" t="s">
        <v>139</v>
      </c>
      <c r="E573" s="205" t="s">
        <v>1240</v>
      </c>
      <c r="F573" s="206" t="s">
        <v>1241</v>
      </c>
      <c r="G573" s="207" t="s">
        <v>188</v>
      </c>
      <c r="H573" s="208">
        <v>1902.5</v>
      </c>
      <c r="I573" s="209"/>
      <c r="J573" s="210">
        <f>ROUND(I573*H573,2)</f>
        <v>0</v>
      </c>
      <c r="K573" s="206" t="s">
        <v>143</v>
      </c>
      <c r="L573" s="40"/>
      <c r="M573" s="211" t="s">
        <v>1</v>
      </c>
      <c r="N573" s="212" t="s">
        <v>44</v>
      </c>
      <c r="O573" s="72"/>
      <c r="P573" s="213">
        <f>O573*H573</f>
        <v>0</v>
      </c>
      <c r="Q573" s="213">
        <v>0</v>
      </c>
      <c r="R573" s="213">
        <f>Q573*H573</f>
        <v>0</v>
      </c>
      <c r="S573" s="213">
        <v>9.8000000000000004E-2</v>
      </c>
      <c r="T573" s="214">
        <f>S573*H573</f>
        <v>186.44499999999999</v>
      </c>
      <c r="U573" s="35"/>
      <c r="V573" s="35"/>
      <c r="W573" s="35"/>
      <c r="X573" s="35"/>
      <c r="Y573" s="35"/>
      <c r="Z573" s="35"/>
      <c r="AA573" s="35"/>
      <c r="AB573" s="35"/>
      <c r="AC573" s="35"/>
      <c r="AD573" s="35"/>
      <c r="AE573" s="35"/>
      <c r="AR573" s="215" t="s">
        <v>144</v>
      </c>
      <c r="AT573" s="215" t="s">
        <v>139</v>
      </c>
      <c r="AU573" s="215" t="s">
        <v>151</v>
      </c>
      <c r="AY573" s="18" t="s">
        <v>137</v>
      </c>
      <c r="BE573" s="216">
        <f>IF(N573="základní",J573,0)</f>
        <v>0</v>
      </c>
      <c r="BF573" s="216">
        <f>IF(N573="snížená",J573,0)</f>
        <v>0</v>
      </c>
      <c r="BG573" s="216">
        <f>IF(N573="zákl. přenesená",J573,0)</f>
        <v>0</v>
      </c>
      <c r="BH573" s="216">
        <f>IF(N573="sníž. přenesená",J573,0)</f>
        <v>0</v>
      </c>
      <c r="BI573" s="216">
        <f>IF(N573="nulová",J573,0)</f>
        <v>0</v>
      </c>
      <c r="BJ573" s="18" t="s">
        <v>87</v>
      </c>
      <c r="BK573" s="216">
        <f>ROUND(I573*H573,2)</f>
        <v>0</v>
      </c>
      <c r="BL573" s="18" t="s">
        <v>144</v>
      </c>
      <c r="BM573" s="215" t="s">
        <v>1242</v>
      </c>
    </row>
    <row r="574" spans="1:65" s="13" customFormat="1" ht="11.25">
      <c r="B574" s="217"/>
      <c r="C574" s="218"/>
      <c r="D574" s="219" t="s">
        <v>145</v>
      </c>
      <c r="E574" s="220" t="s">
        <v>1</v>
      </c>
      <c r="F574" s="221" t="s">
        <v>1243</v>
      </c>
      <c r="G574" s="218"/>
      <c r="H574" s="222">
        <v>1902.5</v>
      </c>
      <c r="I574" s="223"/>
      <c r="J574" s="218"/>
      <c r="K574" s="218"/>
      <c r="L574" s="224"/>
      <c r="M574" s="225"/>
      <c r="N574" s="226"/>
      <c r="O574" s="226"/>
      <c r="P574" s="226"/>
      <c r="Q574" s="226"/>
      <c r="R574" s="226"/>
      <c r="S574" s="226"/>
      <c r="T574" s="227"/>
      <c r="AT574" s="228" t="s">
        <v>145</v>
      </c>
      <c r="AU574" s="228" t="s">
        <v>151</v>
      </c>
      <c r="AV574" s="13" t="s">
        <v>89</v>
      </c>
      <c r="AW574" s="13" t="s">
        <v>34</v>
      </c>
      <c r="AX574" s="13" t="s">
        <v>87</v>
      </c>
      <c r="AY574" s="228" t="s">
        <v>137</v>
      </c>
    </row>
    <row r="575" spans="1:65" s="2" customFormat="1" ht="24" customHeight="1">
      <c r="A575" s="35"/>
      <c r="B575" s="36"/>
      <c r="C575" s="204" t="s">
        <v>1244</v>
      </c>
      <c r="D575" s="204" t="s">
        <v>139</v>
      </c>
      <c r="E575" s="205" t="s">
        <v>1245</v>
      </c>
      <c r="F575" s="206" t="s">
        <v>1246</v>
      </c>
      <c r="G575" s="207" t="s">
        <v>188</v>
      </c>
      <c r="H575" s="208">
        <v>3042.5</v>
      </c>
      <c r="I575" s="209"/>
      <c r="J575" s="210">
        <f>ROUND(I575*H575,2)</f>
        <v>0</v>
      </c>
      <c r="K575" s="206" t="s">
        <v>143</v>
      </c>
      <c r="L575" s="40"/>
      <c r="M575" s="211" t="s">
        <v>1</v>
      </c>
      <c r="N575" s="212" t="s">
        <v>44</v>
      </c>
      <c r="O575" s="72"/>
      <c r="P575" s="213">
        <f>O575*H575</f>
        <v>0</v>
      </c>
      <c r="Q575" s="213">
        <v>0</v>
      </c>
      <c r="R575" s="213">
        <f>Q575*H575</f>
        <v>0</v>
      </c>
      <c r="S575" s="213">
        <v>0.28999999999999998</v>
      </c>
      <c r="T575" s="214">
        <f>S575*H575</f>
        <v>882.32499999999993</v>
      </c>
      <c r="U575" s="35"/>
      <c r="V575" s="35"/>
      <c r="W575" s="35"/>
      <c r="X575" s="35"/>
      <c r="Y575" s="35"/>
      <c r="Z575" s="35"/>
      <c r="AA575" s="35"/>
      <c r="AB575" s="35"/>
      <c r="AC575" s="35"/>
      <c r="AD575" s="35"/>
      <c r="AE575" s="35"/>
      <c r="AR575" s="215" t="s">
        <v>144</v>
      </c>
      <c r="AT575" s="215" t="s">
        <v>139</v>
      </c>
      <c r="AU575" s="215" t="s">
        <v>151</v>
      </c>
      <c r="AY575" s="18" t="s">
        <v>137</v>
      </c>
      <c r="BE575" s="216">
        <f>IF(N575="základní",J575,0)</f>
        <v>0</v>
      </c>
      <c r="BF575" s="216">
        <f>IF(N575="snížená",J575,0)</f>
        <v>0</v>
      </c>
      <c r="BG575" s="216">
        <f>IF(N575="zákl. přenesená",J575,0)</f>
        <v>0</v>
      </c>
      <c r="BH575" s="216">
        <f>IF(N575="sníž. přenesená",J575,0)</f>
        <v>0</v>
      </c>
      <c r="BI575" s="216">
        <f>IF(N575="nulová",J575,0)</f>
        <v>0</v>
      </c>
      <c r="BJ575" s="18" t="s">
        <v>87</v>
      </c>
      <c r="BK575" s="216">
        <f>ROUND(I575*H575,2)</f>
        <v>0</v>
      </c>
      <c r="BL575" s="18" t="s">
        <v>144</v>
      </c>
      <c r="BM575" s="215" t="s">
        <v>1247</v>
      </c>
    </row>
    <row r="576" spans="1:65" s="15" customFormat="1" ht="11.25">
      <c r="B576" s="240"/>
      <c r="C576" s="241"/>
      <c r="D576" s="219" t="s">
        <v>145</v>
      </c>
      <c r="E576" s="242" t="s">
        <v>1</v>
      </c>
      <c r="F576" s="243" t="s">
        <v>1238</v>
      </c>
      <c r="G576" s="241"/>
      <c r="H576" s="242" t="s">
        <v>1</v>
      </c>
      <c r="I576" s="244"/>
      <c r="J576" s="241"/>
      <c r="K576" s="241"/>
      <c r="L576" s="245"/>
      <c r="M576" s="246"/>
      <c r="N576" s="247"/>
      <c r="O576" s="247"/>
      <c r="P576" s="247"/>
      <c r="Q576" s="247"/>
      <c r="R576" s="247"/>
      <c r="S576" s="247"/>
      <c r="T576" s="248"/>
      <c r="AT576" s="249" t="s">
        <v>145</v>
      </c>
      <c r="AU576" s="249" t="s">
        <v>151</v>
      </c>
      <c r="AV576" s="15" t="s">
        <v>87</v>
      </c>
      <c r="AW576" s="15" t="s">
        <v>34</v>
      </c>
      <c r="AX576" s="15" t="s">
        <v>79</v>
      </c>
      <c r="AY576" s="249" t="s">
        <v>137</v>
      </c>
    </row>
    <row r="577" spans="1:65" s="13" customFormat="1" ht="11.25">
      <c r="B577" s="217"/>
      <c r="C577" s="218"/>
      <c r="D577" s="219" t="s">
        <v>145</v>
      </c>
      <c r="E577" s="220" t="s">
        <v>1</v>
      </c>
      <c r="F577" s="221" t="s">
        <v>1248</v>
      </c>
      <c r="G577" s="218"/>
      <c r="H577" s="222">
        <v>605.5</v>
      </c>
      <c r="I577" s="223"/>
      <c r="J577" s="218"/>
      <c r="K577" s="218"/>
      <c r="L577" s="224"/>
      <c r="M577" s="225"/>
      <c r="N577" s="226"/>
      <c r="O577" s="226"/>
      <c r="P577" s="226"/>
      <c r="Q577" s="226"/>
      <c r="R577" s="226"/>
      <c r="S577" s="226"/>
      <c r="T577" s="227"/>
      <c r="AT577" s="228" t="s">
        <v>145</v>
      </c>
      <c r="AU577" s="228" t="s">
        <v>151</v>
      </c>
      <c r="AV577" s="13" t="s">
        <v>89</v>
      </c>
      <c r="AW577" s="13" t="s">
        <v>34</v>
      </c>
      <c r="AX577" s="13" t="s">
        <v>79</v>
      </c>
      <c r="AY577" s="228" t="s">
        <v>137</v>
      </c>
    </row>
    <row r="578" spans="1:65" s="15" customFormat="1" ht="11.25">
      <c r="B578" s="240"/>
      <c r="C578" s="241"/>
      <c r="D578" s="219" t="s">
        <v>145</v>
      </c>
      <c r="E578" s="242" t="s">
        <v>1</v>
      </c>
      <c r="F578" s="243" t="s">
        <v>1249</v>
      </c>
      <c r="G578" s="241"/>
      <c r="H578" s="242" t="s">
        <v>1</v>
      </c>
      <c r="I578" s="244"/>
      <c r="J578" s="241"/>
      <c r="K578" s="241"/>
      <c r="L578" s="245"/>
      <c r="M578" s="246"/>
      <c r="N578" s="247"/>
      <c r="O578" s="247"/>
      <c r="P578" s="247"/>
      <c r="Q578" s="247"/>
      <c r="R578" s="247"/>
      <c r="S578" s="247"/>
      <c r="T578" s="248"/>
      <c r="AT578" s="249" t="s">
        <v>145</v>
      </c>
      <c r="AU578" s="249" t="s">
        <v>151</v>
      </c>
      <c r="AV578" s="15" t="s">
        <v>87</v>
      </c>
      <c r="AW578" s="15" t="s">
        <v>34</v>
      </c>
      <c r="AX578" s="15" t="s">
        <v>79</v>
      </c>
      <c r="AY578" s="249" t="s">
        <v>137</v>
      </c>
    </row>
    <row r="579" spans="1:65" s="13" customFormat="1" ht="11.25">
      <c r="B579" s="217"/>
      <c r="C579" s="218"/>
      <c r="D579" s="219" t="s">
        <v>145</v>
      </c>
      <c r="E579" s="220" t="s">
        <v>1</v>
      </c>
      <c r="F579" s="221" t="s">
        <v>1250</v>
      </c>
      <c r="G579" s="218"/>
      <c r="H579" s="222">
        <v>45</v>
      </c>
      <c r="I579" s="223"/>
      <c r="J579" s="218"/>
      <c r="K579" s="218"/>
      <c r="L579" s="224"/>
      <c r="M579" s="225"/>
      <c r="N579" s="226"/>
      <c r="O579" s="226"/>
      <c r="P579" s="226"/>
      <c r="Q579" s="226"/>
      <c r="R579" s="226"/>
      <c r="S579" s="226"/>
      <c r="T579" s="227"/>
      <c r="AT579" s="228" t="s">
        <v>145</v>
      </c>
      <c r="AU579" s="228" t="s">
        <v>151</v>
      </c>
      <c r="AV579" s="13" t="s">
        <v>89</v>
      </c>
      <c r="AW579" s="13" t="s">
        <v>34</v>
      </c>
      <c r="AX579" s="13" t="s">
        <v>79</v>
      </c>
      <c r="AY579" s="228" t="s">
        <v>137</v>
      </c>
    </row>
    <row r="580" spans="1:65" s="13" customFormat="1" ht="11.25">
      <c r="B580" s="217"/>
      <c r="C580" s="218"/>
      <c r="D580" s="219" t="s">
        <v>145</v>
      </c>
      <c r="E580" s="220" t="s">
        <v>1</v>
      </c>
      <c r="F580" s="221" t="s">
        <v>1251</v>
      </c>
      <c r="G580" s="218"/>
      <c r="H580" s="222">
        <v>489.5</v>
      </c>
      <c r="I580" s="223"/>
      <c r="J580" s="218"/>
      <c r="K580" s="218"/>
      <c r="L580" s="224"/>
      <c r="M580" s="225"/>
      <c r="N580" s="226"/>
      <c r="O580" s="226"/>
      <c r="P580" s="226"/>
      <c r="Q580" s="226"/>
      <c r="R580" s="226"/>
      <c r="S580" s="226"/>
      <c r="T580" s="227"/>
      <c r="AT580" s="228" t="s">
        <v>145</v>
      </c>
      <c r="AU580" s="228" t="s">
        <v>151</v>
      </c>
      <c r="AV580" s="13" t="s">
        <v>89</v>
      </c>
      <c r="AW580" s="13" t="s">
        <v>34</v>
      </c>
      <c r="AX580" s="13" t="s">
        <v>79</v>
      </c>
      <c r="AY580" s="228" t="s">
        <v>137</v>
      </c>
    </row>
    <row r="581" spans="1:65" s="13" customFormat="1" ht="11.25">
      <c r="B581" s="217"/>
      <c r="C581" s="218"/>
      <c r="D581" s="219" t="s">
        <v>145</v>
      </c>
      <c r="E581" s="220" t="s">
        <v>1</v>
      </c>
      <c r="F581" s="221" t="s">
        <v>1252</v>
      </c>
      <c r="G581" s="218"/>
      <c r="H581" s="222">
        <v>1902.5</v>
      </c>
      <c r="I581" s="223"/>
      <c r="J581" s="218"/>
      <c r="K581" s="218"/>
      <c r="L581" s="224"/>
      <c r="M581" s="225"/>
      <c r="N581" s="226"/>
      <c r="O581" s="226"/>
      <c r="P581" s="226"/>
      <c r="Q581" s="226"/>
      <c r="R581" s="226"/>
      <c r="S581" s="226"/>
      <c r="T581" s="227"/>
      <c r="AT581" s="228" t="s">
        <v>145</v>
      </c>
      <c r="AU581" s="228" t="s">
        <v>151</v>
      </c>
      <c r="AV581" s="13" t="s">
        <v>89</v>
      </c>
      <c r="AW581" s="13" t="s">
        <v>34</v>
      </c>
      <c r="AX581" s="13" t="s">
        <v>79</v>
      </c>
      <c r="AY581" s="228" t="s">
        <v>137</v>
      </c>
    </row>
    <row r="582" spans="1:65" s="14" customFormat="1" ht="11.25">
      <c r="B582" s="229"/>
      <c r="C582" s="230"/>
      <c r="D582" s="219" t="s">
        <v>145</v>
      </c>
      <c r="E582" s="231" t="s">
        <v>1</v>
      </c>
      <c r="F582" s="232" t="s">
        <v>147</v>
      </c>
      <c r="G582" s="230"/>
      <c r="H582" s="233">
        <v>3042.5</v>
      </c>
      <c r="I582" s="234"/>
      <c r="J582" s="230"/>
      <c r="K582" s="230"/>
      <c r="L582" s="235"/>
      <c r="M582" s="236"/>
      <c r="N582" s="237"/>
      <c r="O582" s="237"/>
      <c r="P582" s="237"/>
      <c r="Q582" s="237"/>
      <c r="R582" s="237"/>
      <c r="S582" s="237"/>
      <c r="T582" s="238"/>
      <c r="AT582" s="239" t="s">
        <v>145</v>
      </c>
      <c r="AU582" s="239" t="s">
        <v>151</v>
      </c>
      <c r="AV582" s="14" t="s">
        <v>144</v>
      </c>
      <c r="AW582" s="14" t="s">
        <v>34</v>
      </c>
      <c r="AX582" s="14" t="s">
        <v>87</v>
      </c>
      <c r="AY582" s="239" t="s">
        <v>137</v>
      </c>
    </row>
    <row r="583" spans="1:65" s="2" customFormat="1" ht="16.5" customHeight="1">
      <c r="A583" s="35"/>
      <c r="B583" s="36"/>
      <c r="C583" s="204" t="s">
        <v>370</v>
      </c>
      <c r="D583" s="204" t="s">
        <v>139</v>
      </c>
      <c r="E583" s="205" t="s">
        <v>1253</v>
      </c>
      <c r="F583" s="206" t="s">
        <v>1254</v>
      </c>
      <c r="G583" s="207" t="s">
        <v>142</v>
      </c>
      <c r="H583" s="208">
        <v>16.5</v>
      </c>
      <c r="I583" s="209"/>
      <c r="J583" s="210">
        <f>ROUND(I583*H583,2)</f>
        <v>0</v>
      </c>
      <c r="K583" s="206" t="s">
        <v>143</v>
      </c>
      <c r="L583" s="40"/>
      <c r="M583" s="211" t="s">
        <v>1</v>
      </c>
      <c r="N583" s="212" t="s">
        <v>44</v>
      </c>
      <c r="O583" s="72"/>
      <c r="P583" s="213">
        <f>O583*H583</f>
        <v>0</v>
      </c>
      <c r="Q583" s="213">
        <v>0</v>
      </c>
      <c r="R583" s="213">
        <f>Q583*H583</f>
        <v>0</v>
      </c>
      <c r="S583" s="213">
        <v>0.28999999999999998</v>
      </c>
      <c r="T583" s="214">
        <f>S583*H583</f>
        <v>4.7849999999999993</v>
      </c>
      <c r="U583" s="35"/>
      <c r="V583" s="35"/>
      <c r="W583" s="35"/>
      <c r="X583" s="35"/>
      <c r="Y583" s="35"/>
      <c r="Z583" s="35"/>
      <c r="AA583" s="35"/>
      <c r="AB583" s="35"/>
      <c r="AC583" s="35"/>
      <c r="AD583" s="35"/>
      <c r="AE583" s="35"/>
      <c r="AR583" s="215" t="s">
        <v>144</v>
      </c>
      <c r="AT583" s="215" t="s">
        <v>139</v>
      </c>
      <c r="AU583" s="215" t="s">
        <v>151</v>
      </c>
      <c r="AY583" s="18" t="s">
        <v>137</v>
      </c>
      <c r="BE583" s="216">
        <f>IF(N583="základní",J583,0)</f>
        <v>0</v>
      </c>
      <c r="BF583" s="216">
        <f>IF(N583="snížená",J583,0)</f>
        <v>0</v>
      </c>
      <c r="BG583" s="216">
        <f>IF(N583="zákl. přenesená",J583,0)</f>
        <v>0</v>
      </c>
      <c r="BH583" s="216">
        <f>IF(N583="sníž. přenesená",J583,0)</f>
        <v>0</v>
      </c>
      <c r="BI583" s="216">
        <f>IF(N583="nulová",J583,0)</f>
        <v>0</v>
      </c>
      <c r="BJ583" s="18" t="s">
        <v>87</v>
      </c>
      <c r="BK583" s="216">
        <f>ROUND(I583*H583,2)</f>
        <v>0</v>
      </c>
      <c r="BL583" s="18" t="s">
        <v>144</v>
      </c>
      <c r="BM583" s="215" t="s">
        <v>1255</v>
      </c>
    </row>
    <row r="584" spans="1:65" s="13" customFormat="1" ht="11.25">
      <c r="B584" s="217"/>
      <c r="C584" s="218"/>
      <c r="D584" s="219" t="s">
        <v>145</v>
      </c>
      <c r="E584" s="220" t="s">
        <v>1</v>
      </c>
      <c r="F584" s="221" t="s">
        <v>1256</v>
      </c>
      <c r="G584" s="218"/>
      <c r="H584" s="222">
        <v>16.5</v>
      </c>
      <c r="I584" s="223"/>
      <c r="J584" s="218"/>
      <c r="K584" s="218"/>
      <c r="L584" s="224"/>
      <c r="M584" s="225"/>
      <c r="N584" s="226"/>
      <c r="O584" s="226"/>
      <c r="P584" s="226"/>
      <c r="Q584" s="226"/>
      <c r="R584" s="226"/>
      <c r="S584" s="226"/>
      <c r="T584" s="227"/>
      <c r="AT584" s="228" t="s">
        <v>145</v>
      </c>
      <c r="AU584" s="228" t="s">
        <v>151</v>
      </c>
      <c r="AV584" s="13" t="s">
        <v>89</v>
      </c>
      <c r="AW584" s="13" t="s">
        <v>34</v>
      </c>
      <c r="AX584" s="13" t="s">
        <v>87</v>
      </c>
      <c r="AY584" s="228" t="s">
        <v>137</v>
      </c>
    </row>
    <row r="585" spans="1:65" s="2" customFormat="1" ht="16.5" customHeight="1">
      <c r="A585" s="35"/>
      <c r="B585" s="36"/>
      <c r="C585" s="204" t="s">
        <v>1257</v>
      </c>
      <c r="D585" s="204" t="s">
        <v>139</v>
      </c>
      <c r="E585" s="205" t="s">
        <v>1258</v>
      </c>
      <c r="F585" s="206" t="s">
        <v>1259</v>
      </c>
      <c r="G585" s="207" t="s">
        <v>142</v>
      </c>
      <c r="H585" s="208">
        <v>232.5</v>
      </c>
      <c r="I585" s="209"/>
      <c r="J585" s="210">
        <f>ROUND(I585*H585,2)</f>
        <v>0</v>
      </c>
      <c r="K585" s="206" t="s">
        <v>143</v>
      </c>
      <c r="L585" s="40"/>
      <c r="M585" s="211" t="s">
        <v>1</v>
      </c>
      <c r="N585" s="212" t="s">
        <v>44</v>
      </c>
      <c r="O585" s="72"/>
      <c r="P585" s="213">
        <f>O585*H585</f>
        <v>0</v>
      </c>
      <c r="Q585" s="213">
        <v>0</v>
      </c>
      <c r="R585" s="213">
        <f>Q585*H585</f>
        <v>0</v>
      </c>
      <c r="S585" s="213">
        <v>0.20499999999999999</v>
      </c>
      <c r="T585" s="214">
        <f>S585*H585</f>
        <v>47.662499999999994</v>
      </c>
      <c r="U585" s="35"/>
      <c r="V585" s="35"/>
      <c r="W585" s="35"/>
      <c r="X585" s="35"/>
      <c r="Y585" s="35"/>
      <c r="Z585" s="35"/>
      <c r="AA585" s="35"/>
      <c r="AB585" s="35"/>
      <c r="AC585" s="35"/>
      <c r="AD585" s="35"/>
      <c r="AE585" s="35"/>
      <c r="AR585" s="215" t="s">
        <v>144</v>
      </c>
      <c r="AT585" s="215" t="s">
        <v>139</v>
      </c>
      <c r="AU585" s="215" t="s">
        <v>151</v>
      </c>
      <c r="AY585" s="18" t="s">
        <v>137</v>
      </c>
      <c r="BE585" s="216">
        <f>IF(N585="základní",J585,0)</f>
        <v>0</v>
      </c>
      <c r="BF585" s="216">
        <f>IF(N585="snížená",J585,0)</f>
        <v>0</v>
      </c>
      <c r="BG585" s="216">
        <f>IF(N585="zákl. přenesená",J585,0)</f>
        <v>0</v>
      </c>
      <c r="BH585" s="216">
        <f>IF(N585="sníž. přenesená",J585,0)</f>
        <v>0</v>
      </c>
      <c r="BI585" s="216">
        <f>IF(N585="nulová",J585,0)</f>
        <v>0</v>
      </c>
      <c r="BJ585" s="18" t="s">
        <v>87</v>
      </c>
      <c r="BK585" s="216">
        <f>ROUND(I585*H585,2)</f>
        <v>0</v>
      </c>
      <c r="BL585" s="18" t="s">
        <v>144</v>
      </c>
      <c r="BM585" s="215" t="s">
        <v>1260</v>
      </c>
    </row>
    <row r="586" spans="1:65" s="13" customFormat="1" ht="11.25">
      <c r="B586" s="217"/>
      <c r="C586" s="218"/>
      <c r="D586" s="219" t="s">
        <v>145</v>
      </c>
      <c r="E586" s="220" t="s">
        <v>1</v>
      </c>
      <c r="F586" s="221" t="s">
        <v>1261</v>
      </c>
      <c r="G586" s="218"/>
      <c r="H586" s="222">
        <v>58.5</v>
      </c>
      <c r="I586" s="223"/>
      <c r="J586" s="218"/>
      <c r="K586" s="218"/>
      <c r="L586" s="224"/>
      <c r="M586" s="225"/>
      <c r="N586" s="226"/>
      <c r="O586" s="226"/>
      <c r="P586" s="226"/>
      <c r="Q586" s="226"/>
      <c r="R586" s="226"/>
      <c r="S586" s="226"/>
      <c r="T586" s="227"/>
      <c r="AT586" s="228" t="s">
        <v>145</v>
      </c>
      <c r="AU586" s="228" t="s">
        <v>151</v>
      </c>
      <c r="AV586" s="13" t="s">
        <v>89</v>
      </c>
      <c r="AW586" s="13" t="s">
        <v>34</v>
      </c>
      <c r="AX586" s="13" t="s">
        <v>79</v>
      </c>
      <c r="AY586" s="228" t="s">
        <v>137</v>
      </c>
    </row>
    <row r="587" spans="1:65" s="13" customFormat="1" ht="11.25">
      <c r="B587" s="217"/>
      <c r="C587" s="218"/>
      <c r="D587" s="219" t="s">
        <v>145</v>
      </c>
      <c r="E587" s="220" t="s">
        <v>1</v>
      </c>
      <c r="F587" s="221" t="s">
        <v>1262</v>
      </c>
      <c r="G587" s="218"/>
      <c r="H587" s="222">
        <v>174</v>
      </c>
      <c r="I587" s="223"/>
      <c r="J587" s="218"/>
      <c r="K587" s="218"/>
      <c r="L587" s="224"/>
      <c r="M587" s="225"/>
      <c r="N587" s="226"/>
      <c r="O587" s="226"/>
      <c r="P587" s="226"/>
      <c r="Q587" s="226"/>
      <c r="R587" s="226"/>
      <c r="S587" s="226"/>
      <c r="T587" s="227"/>
      <c r="AT587" s="228" t="s">
        <v>145</v>
      </c>
      <c r="AU587" s="228" t="s">
        <v>151</v>
      </c>
      <c r="AV587" s="13" t="s">
        <v>89</v>
      </c>
      <c r="AW587" s="13" t="s">
        <v>34</v>
      </c>
      <c r="AX587" s="13" t="s">
        <v>79</v>
      </c>
      <c r="AY587" s="228" t="s">
        <v>137</v>
      </c>
    </row>
    <row r="588" spans="1:65" s="14" customFormat="1" ht="11.25">
      <c r="B588" s="229"/>
      <c r="C588" s="230"/>
      <c r="D588" s="219" t="s">
        <v>145</v>
      </c>
      <c r="E588" s="231" t="s">
        <v>1</v>
      </c>
      <c r="F588" s="232" t="s">
        <v>147</v>
      </c>
      <c r="G588" s="230"/>
      <c r="H588" s="233">
        <v>232.5</v>
      </c>
      <c r="I588" s="234"/>
      <c r="J588" s="230"/>
      <c r="K588" s="230"/>
      <c r="L588" s="235"/>
      <c r="M588" s="236"/>
      <c r="N588" s="237"/>
      <c r="O588" s="237"/>
      <c r="P588" s="237"/>
      <c r="Q588" s="237"/>
      <c r="R588" s="237"/>
      <c r="S588" s="237"/>
      <c r="T588" s="238"/>
      <c r="AT588" s="239" t="s">
        <v>145</v>
      </c>
      <c r="AU588" s="239" t="s">
        <v>151</v>
      </c>
      <c r="AV588" s="14" t="s">
        <v>144</v>
      </c>
      <c r="AW588" s="14" t="s">
        <v>34</v>
      </c>
      <c r="AX588" s="14" t="s">
        <v>87</v>
      </c>
      <c r="AY588" s="239" t="s">
        <v>137</v>
      </c>
    </row>
    <row r="589" spans="1:65" s="2" customFormat="1" ht="16.5" customHeight="1">
      <c r="A589" s="35"/>
      <c r="B589" s="36"/>
      <c r="C589" s="204" t="s">
        <v>374</v>
      </c>
      <c r="D589" s="204" t="s">
        <v>139</v>
      </c>
      <c r="E589" s="205" t="s">
        <v>1263</v>
      </c>
      <c r="F589" s="206" t="s">
        <v>1264</v>
      </c>
      <c r="G589" s="207" t="s">
        <v>142</v>
      </c>
      <c r="H589" s="208">
        <v>32.5</v>
      </c>
      <c r="I589" s="209"/>
      <c r="J589" s="210">
        <f>ROUND(I589*H589,2)</f>
        <v>0</v>
      </c>
      <c r="K589" s="206" t="s">
        <v>143</v>
      </c>
      <c r="L589" s="40"/>
      <c r="M589" s="211" t="s">
        <v>1</v>
      </c>
      <c r="N589" s="212" t="s">
        <v>44</v>
      </c>
      <c r="O589" s="72"/>
      <c r="P589" s="213">
        <f>O589*H589</f>
        <v>0</v>
      </c>
      <c r="Q589" s="213">
        <v>0</v>
      </c>
      <c r="R589" s="213">
        <f>Q589*H589</f>
        <v>0</v>
      </c>
      <c r="S589" s="213">
        <v>0.04</v>
      </c>
      <c r="T589" s="214">
        <f>S589*H589</f>
        <v>1.3</v>
      </c>
      <c r="U589" s="35"/>
      <c r="V589" s="35"/>
      <c r="W589" s="35"/>
      <c r="X589" s="35"/>
      <c r="Y589" s="35"/>
      <c r="Z589" s="35"/>
      <c r="AA589" s="35"/>
      <c r="AB589" s="35"/>
      <c r="AC589" s="35"/>
      <c r="AD589" s="35"/>
      <c r="AE589" s="35"/>
      <c r="AR589" s="215" t="s">
        <v>144</v>
      </c>
      <c r="AT589" s="215" t="s">
        <v>139</v>
      </c>
      <c r="AU589" s="215" t="s">
        <v>151</v>
      </c>
      <c r="AY589" s="18" t="s">
        <v>137</v>
      </c>
      <c r="BE589" s="216">
        <f>IF(N589="základní",J589,0)</f>
        <v>0</v>
      </c>
      <c r="BF589" s="216">
        <f>IF(N589="snížená",J589,0)</f>
        <v>0</v>
      </c>
      <c r="BG589" s="216">
        <f>IF(N589="zákl. přenesená",J589,0)</f>
        <v>0</v>
      </c>
      <c r="BH589" s="216">
        <f>IF(N589="sníž. přenesená",J589,0)</f>
        <v>0</v>
      </c>
      <c r="BI589" s="216">
        <f>IF(N589="nulová",J589,0)</f>
        <v>0</v>
      </c>
      <c r="BJ589" s="18" t="s">
        <v>87</v>
      </c>
      <c r="BK589" s="216">
        <f>ROUND(I589*H589,2)</f>
        <v>0</v>
      </c>
      <c r="BL589" s="18" t="s">
        <v>144</v>
      </c>
      <c r="BM589" s="215" t="s">
        <v>1265</v>
      </c>
    </row>
    <row r="590" spans="1:65" s="13" customFormat="1" ht="11.25">
      <c r="B590" s="217"/>
      <c r="C590" s="218"/>
      <c r="D590" s="219" t="s">
        <v>145</v>
      </c>
      <c r="E590" s="220" t="s">
        <v>1</v>
      </c>
      <c r="F590" s="221" t="s">
        <v>1266</v>
      </c>
      <c r="G590" s="218"/>
      <c r="H590" s="222">
        <v>32.5</v>
      </c>
      <c r="I590" s="223"/>
      <c r="J590" s="218"/>
      <c r="K590" s="218"/>
      <c r="L590" s="224"/>
      <c r="M590" s="225"/>
      <c r="N590" s="226"/>
      <c r="O590" s="226"/>
      <c r="P590" s="226"/>
      <c r="Q590" s="226"/>
      <c r="R590" s="226"/>
      <c r="S590" s="226"/>
      <c r="T590" s="227"/>
      <c r="AT590" s="228" t="s">
        <v>145</v>
      </c>
      <c r="AU590" s="228" t="s">
        <v>151</v>
      </c>
      <c r="AV590" s="13" t="s">
        <v>89</v>
      </c>
      <c r="AW590" s="13" t="s">
        <v>34</v>
      </c>
      <c r="AX590" s="13" t="s">
        <v>87</v>
      </c>
      <c r="AY590" s="228" t="s">
        <v>137</v>
      </c>
    </row>
    <row r="591" spans="1:65" s="12" customFormat="1" ht="20.85" customHeight="1">
      <c r="B591" s="188"/>
      <c r="C591" s="189"/>
      <c r="D591" s="190" t="s">
        <v>78</v>
      </c>
      <c r="E591" s="202" t="s">
        <v>1267</v>
      </c>
      <c r="F591" s="202" t="s">
        <v>1268</v>
      </c>
      <c r="G591" s="189"/>
      <c r="H591" s="189"/>
      <c r="I591" s="192"/>
      <c r="J591" s="203">
        <f>BK591</f>
        <v>0</v>
      </c>
      <c r="K591" s="189"/>
      <c r="L591" s="194"/>
      <c r="M591" s="195"/>
      <c r="N591" s="196"/>
      <c r="O591" s="196"/>
      <c r="P591" s="197">
        <f>SUM(P592:P606)</f>
        <v>0</v>
      </c>
      <c r="Q591" s="196"/>
      <c r="R591" s="197">
        <f>SUM(R592:R606)</f>
        <v>0</v>
      </c>
      <c r="S591" s="196"/>
      <c r="T591" s="198">
        <f>SUM(T592:T606)</f>
        <v>161.20400000000001</v>
      </c>
      <c r="AR591" s="199" t="s">
        <v>87</v>
      </c>
      <c r="AT591" s="200" t="s">
        <v>78</v>
      </c>
      <c r="AU591" s="200" t="s">
        <v>89</v>
      </c>
      <c r="AY591" s="199" t="s">
        <v>137</v>
      </c>
      <c r="BK591" s="201">
        <f>SUM(BK592:BK606)</f>
        <v>0</v>
      </c>
    </row>
    <row r="592" spans="1:65" s="2" customFormat="1" ht="24" customHeight="1">
      <c r="A592" s="35"/>
      <c r="B592" s="36"/>
      <c r="C592" s="204" t="s">
        <v>1269</v>
      </c>
      <c r="D592" s="204" t="s">
        <v>139</v>
      </c>
      <c r="E592" s="205" t="s">
        <v>1270</v>
      </c>
      <c r="F592" s="206" t="s">
        <v>1271</v>
      </c>
      <c r="G592" s="207" t="s">
        <v>266</v>
      </c>
      <c r="H592" s="208">
        <v>3</v>
      </c>
      <c r="I592" s="209"/>
      <c r="J592" s="210">
        <f>ROUND(I592*H592,2)</f>
        <v>0</v>
      </c>
      <c r="K592" s="206" t="s">
        <v>143</v>
      </c>
      <c r="L592" s="40"/>
      <c r="M592" s="211" t="s">
        <v>1</v>
      </c>
      <c r="N592" s="212" t="s">
        <v>44</v>
      </c>
      <c r="O592" s="72"/>
      <c r="P592" s="213">
        <f>O592*H592</f>
        <v>0</v>
      </c>
      <c r="Q592" s="213">
        <v>0</v>
      </c>
      <c r="R592" s="213">
        <f>Q592*H592</f>
        <v>0</v>
      </c>
      <c r="S592" s="213">
        <v>8.2000000000000003E-2</v>
      </c>
      <c r="T592" s="214">
        <f>S592*H592</f>
        <v>0.246</v>
      </c>
      <c r="U592" s="35"/>
      <c r="V592" s="35"/>
      <c r="W592" s="35"/>
      <c r="X592" s="35"/>
      <c r="Y592" s="35"/>
      <c r="Z592" s="35"/>
      <c r="AA592" s="35"/>
      <c r="AB592" s="35"/>
      <c r="AC592" s="35"/>
      <c r="AD592" s="35"/>
      <c r="AE592" s="35"/>
      <c r="AR592" s="215" t="s">
        <v>144</v>
      </c>
      <c r="AT592" s="215" t="s">
        <v>139</v>
      </c>
      <c r="AU592" s="215" t="s">
        <v>151</v>
      </c>
      <c r="AY592" s="18" t="s">
        <v>137</v>
      </c>
      <c r="BE592" s="216">
        <f>IF(N592="základní",J592,0)</f>
        <v>0</v>
      </c>
      <c r="BF592" s="216">
        <f>IF(N592="snížená",J592,0)</f>
        <v>0</v>
      </c>
      <c r="BG592" s="216">
        <f>IF(N592="zákl. přenesená",J592,0)</f>
        <v>0</v>
      </c>
      <c r="BH592" s="216">
        <f>IF(N592="sníž. přenesená",J592,0)</f>
        <v>0</v>
      </c>
      <c r="BI592" s="216">
        <f>IF(N592="nulová",J592,0)</f>
        <v>0</v>
      </c>
      <c r="BJ592" s="18" t="s">
        <v>87</v>
      </c>
      <c r="BK592" s="216">
        <f>ROUND(I592*H592,2)</f>
        <v>0</v>
      </c>
      <c r="BL592" s="18" t="s">
        <v>144</v>
      </c>
      <c r="BM592" s="215" t="s">
        <v>1272</v>
      </c>
    </row>
    <row r="593" spans="1:65" s="2" customFormat="1" ht="24" customHeight="1">
      <c r="A593" s="35"/>
      <c r="B593" s="36"/>
      <c r="C593" s="204" t="s">
        <v>377</v>
      </c>
      <c r="D593" s="204" t="s">
        <v>139</v>
      </c>
      <c r="E593" s="205" t="s">
        <v>1273</v>
      </c>
      <c r="F593" s="206" t="s">
        <v>1274</v>
      </c>
      <c r="G593" s="207" t="s">
        <v>142</v>
      </c>
      <c r="H593" s="208">
        <v>25</v>
      </c>
      <c r="I593" s="209"/>
      <c r="J593" s="210">
        <f>ROUND(I593*H593,2)</f>
        <v>0</v>
      </c>
      <c r="K593" s="206" t="s">
        <v>143</v>
      </c>
      <c r="L593" s="40"/>
      <c r="M593" s="211" t="s">
        <v>1</v>
      </c>
      <c r="N593" s="212" t="s">
        <v>44</v>
      </c>
      <c r="O593" s="72"/>
      <c r="P593" s="213">
        <f>O593*H593</f>
        <v>0</v>
      </c>
      <c r="Q593" s="213">
        <v>0</v>
      </c>
      <c r="R593" s="213">
        <f>Q593*H593</f>
        <v>0</v>
      </c>
      <c r="S593" s="213">
        <v>0.9</v>
      </c>
      <c r="T593" s="214">
        <f>S593*H593</f>
        <v>22.5</v>
      </c>
      <c r="U593" s="35"/>
      <c r="V593" s="35"/>
      <c r="W593" s="35"/>
      <c r="X593" s="35"/>
      <c r="Y593" s="35"/>
      <c r="Z593" s="35"/>
      <c r="AA593" s="35"/>
      <c r="AB593" s="35"/>
      <c r="AC593" s="35"/>
      <c r="AD593" s="35"/>
      <c r="AE593" s="35"/>
      <c r="AR593" s="215" t="s">
        <v>144</v>
      </c>
      <c r="AT593" s="215" t="s">
        <v>139</v>
      </c>
      <c r="AU593" s="215" t="s">
        <v>151</v>
      </c>
      <c r="AY593" s="18" t="s">
        <v>137</v>
      </c>
      <c r="BE593" s="216">
        <f>IF(N593="základní",J593,0)</f>
        <v>0</v>
      </c>
      <c r="BF593" s="216">
        <f>IF(N593="snížená",J593,0)</f>
        <v>0</v>
      </c>
      <c r="BG593" s="216">
        <f>IF(N593="zákl. přenesená",J593,0)</f>
        <v>0</v>
      </c>
      <c r="BH593" s="216">
        <f>IF(N593="sníž. přenesená",J593,0)</f>
        <v>0</v>
      </c>
      <c r="BI593" s="216">
        <f>IF(N593="nulová",J593,0)</f>
        <v>0</v>
      </c>
      <c r="BJ593" s="18" t="s">
        <v>87</v>
      </c>
      <c r="BK593" s="216">
        <f>ROUND(I593*H593,2)</f>
        <v>0</v>
      </c>
      <c r="BL593" s="18" t="s">
        <v>144</v>
      </c>
      <c r="BM593" s="215" t="s">
        <v>1275</v>
      </c>
    </row>
    <row r="594" spans="1:65" s="13" customFormat="1" ht="11.25">
      <c r="B594" s="217"/>
      <c r="C594" s="218"/>
      <c r="D594" s="219" t="s">
        <v>145</v>
      </c>
      <c r="E594" s="220" t="s">
        <v>1</v>
      </c>
      <c r="F594" s="221" t="s">
        <v>1276</v>
      </c>
      <c r="G594" s="218"/>
      <c r="H594" s="222">
        <v>25</v>
      </c>
      <c r="I594" s="223"/>
      <c r="J594" s="218"/>
      <c r="K594" s="218"/>
      <c r="L594" s="224"/>
      <c r="M594" s="225"/>
      <c r="N594" s="226"/>
      <c r="O594" s="226"/>
      <c r="P594" s="226"/>
      <c r="Q594" s="226"/>
      <c r="R594" s="226"/>
      <c r="S594" s="226"/>
      <c r="T594" s="227"/>
      <c r="AT594" s="228" t="s">
        <v>145</v>
      </c>
      <c r="AU594" s="228" t="s">
        <v>151</v>
      </c>
      <c r="AV594" s="13" t="s">
        <v>89</v>
      </c>
      <c r="AW594" s="13" t="s">
        <v>34</v>
      </c>
      <c r="AX594" s="13" t="s">
        <v>87</v>
      </c>
      <c r="AY594" s="228" t="s">
        <v>137</v>
      </c>
    </row>
    <row r="595" spans="1:65" s="2" customFormat="1" ht="24" customHeight="1">
      <c r="A595" s="35"/>
      <c r="B595" s="36"/>
      <c r="C595" s="204" t="s">
        <v>1277</v>
      </c>
      <c r="D595" s="204" t="s">
        <v>139</v>
      </c>
      <c r="E595" s="205" t="s">
        <v>1278</v>
      </c>
      <c r="F595" s="206" t="s">
        <v>1279</v>
      </c>
      <c r="G595" s="207" t="s">
        <v>142</v>
      </c>
      <c r="H595" s="208">
        <v>26</v>
      </c>
      <c r="I595" s="209"/>
      <c r="J595" s="210">
        <f>ROUND(I595*H595,2)</f>
        <v>0</v>
      </c>
      <c r="K595" s="206" t="s">
        <v>143</v>
      </c>
      <c r="L595" s="40"/>
      <c r="M595" s="211" t="s">
        <v>1</v>
      </c>
      <c r="N595" s="212" t="s">
        <v>44</v>
      </c>
      <c r="O595" s="72"/>
      <c r="P595" s="213">
        <f>O595*H595</f>
        <v>0</v>
      </c>
      <c r="Q595" s="213">
        <v>0</v>
      </c>
      <c r="R595" s="213">
        <f>Q595*H595</f>
        <v>0</v>
      </c>
      <c r="S595" s="213">
        <v>3.5000000000000003E-2</v>
      </c>
      <c r="T595" s="214">
        <f>S595*H595</f>
        <v>0.91000000000000014</v>
      </c>
      <c r="U595" s="35"/>
      <c r="V595" s="35"/>
      <c r="W595" s="35"/>
      <c r="X595" s="35"/>
      <c r="Y595" s="35"/>
      <c r="Z595" s="35"/>
      <c r="AA595" s="35"/>
      <c r="AB595" s="35"/>
      <c r="AC595" s="35"/>
      <c r="AD595" s="35"/>
      <c r="AE595" s="35"/>
      <c r="AR595" s="215" t="s">
        <v>144</v>
      </c>
      <c r="AT595" s="215" t="s">
        <v>139</v>
      </c>
      <c r="AU595" s="215" t="s">
        <v>151</v>
      </c>
      <c r="AY595" s="18" t="s">
        <v>137</v>
      </c>
      <c r="BE595" s="216">
        <f>IF(N595="základní",J595,0)</f>
        <v>0</v>
      </c>
      <c r="BF595" s="216">
        <f>IF(N595="snížená",J595,0)</f>
        <v>0</v>
      </c>
      <c r="BG595" s="216">
        <f>IF(N595="zákl. přenesená",J595,0)</f>
        <v>0</v>
      </c>
      <c r="BH595" s="216">
        <f>IF(N595="sníž. přenesená",J595,0)</f>
        <v>0</v>
      </c>
      <c r="BI595" s="216">
        <f>IF(N595="nulová",J595,0)</f>
        <v>0</v>
      </c>
      <c r="BJ595" s="18" t="s">
        <v>87</v>
      </c>
      <c r="BK595" s="216">
        <f>ROUND(I595*H595,2)</f>
        <v>0</v>
      </c>
      <c r="BL595" s="18" t="s">
        <v>144</v>
      </c>
      <c r="BM595" s="215" t="s">
        <v>1280</v>
      </c>
    </row>
    <row r="596" spans="1:65" s="13" customFormat="1" ht="11.25">
      <c r="B596" s="217"/>
      <c r="C596" s="218"/>
      <c r="D596" s="219" t="s">
        <v>145</v>
      </c>
      <c r="E596" s="220" t="s">
        <v>1</v>
      </c>
      <c r="F596" s="221" t="s">
        <v>1281</v>
      </c>
      <c r="G596" s="218"/>
      <c r="H596" s="222">
        <v>26</v>
      </c>
      <c r="I596" s="223"/>
      <c r="J596" s="218"/>
      <c r="K596" s="218"/>
      <c r="L596" s="224"/>
      <c r="M596" s="225"/>
      <c r="N596" s="226"/>
      <c r="O596" s="226"/>
      <c r="P596" s="226"/>
      <c r="Q596" s="226"/>
      <c r="R596" s="226"/>
      <c r="S596" s="226"/>
      <c r="T596" s="227"/>
      <c r="AT596" s="228" t="s">
        <v>145</v>
      </c>
      <c r="AU596" s="228" t="s">
        <v>151</v>
      </c>
      <c r="AV596" s="13" t="s">
        <v>89</v>
      </c>
      <c r="AW596" s="13" t="s">
        <v>34</v>
      </c>
      <c r="AX596" s="13" t="s">
        <v>87</v>
      </c>
      <c r="AY596" s="228" t="s">
        <v>137</v>
      </c>
    </row>
    <row r="597" spans="1:65" s="2" customFormat="1" ht="16.5" customHeight="1">
      <c r="A597" s="35"/>
      <c r="B597" s="36"/>
      <c r="C597" s="204" t="s">
        <v>381</v>
      </c>
      <c r="D597" s="204" t="s">
        <v>139</v>
      </c>
      <c r="E597" s="205" t="s">
        <v>1282</v>
      </c>
      <c r="F597" s="206" t="s">
        <v>1283</v>
      </c>
      <c r="G597" s="207" t="s">
        <v>173</v>
      </c>
      <c r="H597" s="208">
        <v>3.2</v>
      </c>
      <c r="I597" s="209"/>
      <c r="J597" s="210">
        <f>ROUND(I597*H597,2)</f>
        <v>0</v>
      </c>
      <c r="K597" s="206" t="s">
        <v>143</v>
      </c>
      <c r="L597" s="40"/>
      <c r="M597" s="211" t="s">
        <v>1</v>
      </c>
      <c r="N597" s="212" t="s">
        <v>44</v>
      </c>
      <c r="O597" s="72"/>
      <c r="P597" s="213">
        <f>O597*H597</f>
        <v>0</v>
      </c>
      <c r="Q597" s="213">
        <v>0</v>
      </c>
      <c r="R597" s="213">
        <f>Q597*H597</f>
        <v>0</v>
      </c>
      <c r="S597" s="213">
        <v>2.2000000000000002</v>
      </c>
      <c r="T597" s="214">
        <f>S597*H597</f>
        <v>7.0400000000000009</v>
      </c>
      <c r="U597" s="35"/>
      <c r="V597" s="35"/>
      <c r="W597" s="35"/>
      <c r="X597" s="35"/>
      <c r="Y597" s="35"/>
      <c r="Z597" s="35"/>
      <c r="AA597" s="35"/>
      <c r="AB597" s="35"/>
      <c r="AC597" s="35"/>
      <c r="AD597" s="35"/>
      <c r="AE597" s="35"/>
      <c r="AR597" s="215" t="s">
        <v>144</v>
      </c>
      <c r="AT597" s="215" t="s">
        <v>139</v>
      </c>
      <c r="AU597" s="215" t="s">
        <v>151</v>
      </c>
      <c r="AY597" s="18" t="s">
        <v>137</v>
      </c>
      <c r="BE597" s="216">
        <f>IF(N597="základní",J597,0)</f>
        <v>0</v>
      </c>
      <c r="BF597" s="216">
        <f>IF(N597="snížená",J597,0)</f>
        <v>0</v>
      </c>
      <c r="BG597" s="216">
        <f>IF(N597="zákl. přenesená",J597,0)</f>
        <v>0</v>
      </c>
      <c r="BH597" s="216">
        <f>IF(N597="sníž. přenesená",J597,0)</f>
        <v>0</v>
      </c>
      <c r="BI597" s="216">
        <f>IF(N597="nulová",J597,0)</f>
        <v>0</v>
      </c>
      <c r="BJ597" s="18" t="s">
        <v>87</v>
      </c>
      <c r="BK597" s="216">
        <f>ROUND(I597*H597,2)</f>
        <v>0</v>
      </c>
      <c r="BL597" s="18" t="s">
        <v>144</v>
      </c>
      <c r="BM597" s="215" t="s">
        <v>1284</v>
      </c>
    </row>
    <row r="598" spans="1:65" s="13" customFormat="1" ht="11.25">
      <c r="B598" s="217"/>
      <c r="C598" s="218"/>
      <c r="D598" s="219" t="s">
        <v>145</v>
      </c>
      <c r="E598" s="220" t="s">
        <v>1</v>
      </c>
      <c r="F598" s="221" t="s">
        <v>1285</v>
      </c>
      <c r="G598" s="218"/>
      <c r="H598" s="222">
        <v>3.2</v>
      </c>
      <c r="I598" s="223"/>
      <c r="J598" s="218"/>
      <c r="K598" s="218"/>
      <c r="L598" s="224"/>
      <c r="M598" s="225"/>
      <c r="N598" s="226"/>
      <c r="O598" s="226"/>
      <c r="P598" s="226"/>
      <c r="Q598" s="226"/>
      <c r="R598" s="226"/>
      <c r="S598" s="226"/>
      <c r="T598" s="227"/>
      <c r="AT598" s="228" t="s">
        <v>145</v>
      </c>
      <c r="AU598" s="228" t="s">
        <v>151</v>
      </c>
      <c r="AV598" s="13" t="s">
        <v>89</v>
      </c>
      <c r="AW598" s="13" t="s">
        <v>34</v>
      </c>
      <c r="AX598" s="13" t="s">
        <v>87</v>
      </c>
      <c r="AY598" s="228" t="s">
        <v>137</v>
      </c>
    </row>
    <row r="599" spans="1:65" s="2" customFormat="1" ht="16.5" customHeight="1">
      <c r="A599" s="35"/>
      <c r="B599" s="36"/>
      <c r="C599" s="204" t="s">
        <v>1286</v>
      </c>
      <c r="D599" s="204" t="s">
        <v>139</v>
      </c>
      <c r="E599" s="205" t="s">
        <v>1287</v>
      </c>
      <c r="F599" s="206" t="s">
        <v>1288</v>
      </c>
      <c r="G599" s="207" t="s">
        <v>173</v>
      </c>
      <c r="H599" s="208">
        <v>1.44</v>
      </c>
      <c r="I599" s="209"/>
      <c r="J599" s="210">
        <f>ROUND(I599*H599,2)</f>
        <v>0</v>
      </c>
      <c r="K599" s="206" t="s">
        <v>143</v>
      </c>
      <c r="L599" s="40"/>
      <c r="M599" s="211" t="s">
        <v>1</v>
      </c>
      <c r="N599" s="212" t="s">
        <v>44</v>
      </c>
      <c r="O599" s="72"/>
      <c r="P599" s="213">
        <f>O599*H599</f>
        <v>0</v>
      </c>
      <c r="Q599" s="213">
        <v>0</v>
      </c>
      <c r="R599" s="213">
        <f>Q599*H599</f>
        <v>0</v>
      </c>
      <c r="S599" s="213">
        <v>2</v>
      </c>
      <c r="T599" s="214">
        <f>S599*H599</f>
        <v>2.88</v>
      </c>
      <c r="U599" s="35"/>
      <c r="V599" s="35"/>
      <c r="W599" s="35"/>
      <c r="X599" s="35"/>
      <c r="Y599" s="35"/>
      <c r="Z599" s="35"/>
      <c r="AA599" s="35"/>
      <c r="AB599" s="35"/>
      <c r="AC599" s="35"/>
      <c r="AD599" s="35"/>
      <c r="AE599" s="35"/>
      <c r="AR599" s="215" t="s">
        <v>144</v>
      </c>
      <c r="AT599" s="215" t="s">
        <v>139</v>
      </c>
      <c r="AU599" s="215" t="s">
        <v>151</v>
      </c>
      <c r="AY599" s="18" t="s">
        <v>137</v>
      </c>
      <c r="BE599" s="216">
        <f>IF(N599="základní",J599,0)</f>
        <v>0</v>
      </c>
      <c r="BF599" s="216">
        <f>IF(N599="snížená",J599,0)</f>
        <v>0</v>
      </c>
      <c r="BG599" s="216">
        <f>IF(N599="zákl. přenesená",J599,0)</f>
        <v>0</v>
      </c>
      <c r="BH599" s="216">
        <f>IF(N599="sníž. přenesená",J599,0)</f>
        <v>0</v>
      </c>
      <c r="BI599" s="216">
        <f>IF(N599="nulová",J599,0)</f>
        <v>0</v>
      </c>
      <c r="BJ599" s="18" t="s">
        <v>87</v>
      </c>
      <c r="BK599" s="216">
        <f>ROUND(I599*H599,2)</f>
        <v>0</v>
      </c>
      <c r="BL599" s="18" t="s">
        <v>144</v>
      </c>
      <c r="BM599" s="215" t="s">
        <v>1289</v>
      </c>
    </row>
    <row r="600" spans="1:65" s="13" customFormat="1" ht="22.5">
      <c r="B600" s="217"/>
      <c r="C600" s="218"/>
      <c r="D600" s="219" t="s">
        <v>145</v>
      </c>
      <c r="E600" s="220" t="s">
        <v>1</v>
      </c>
      <c r="F600" s="221" t="s">
        <v>1290</v>
      </c>
      <c r="G600" s="218"/>
      <c r="H600" s="222">
        <v>1.44</v>
      </c>
      <c r="I600" s="223"/>
      <c r="J600" s="218"/>
      <c r="K600" s="218"/>
      <c r="L600" s="224"/>
      <c r="M600" s="225"/>
      <c r="N600" s="226"/>
      <c r="O600" s="226"/>
      <c r="P600" s="226"/>
      <c r="Q600" s="226"/>
      <c r="R600" s="226"/>
      <c r="S600" s="226"/>
      <c r="T600" s="227"/>
      <c r="AT600" s="228" t="s">
        <v>145</v>
      </c>
      <c r="AU600" s="228" t="s">
        <v>151</v>
      </c>
      <c r="AV600" s="13" t="s">
        <v>89</v>
      </c>
      <c r="AW600" s="13" t="s">
        <v>34</v>
      </c>
      <c r="AX600" s="13" t="s">
        <v>87</v>
      </c>
      <c r="AY600" s="228" t="s">
        <v>137</v>
      </c>
    </row>
    <row r="601" spans="1:65" s="2" customFormat="1" ht="24" customHeight="1">
      <c r="A601" s="35"/>
      <c r="B601" s="36"/>
      <c r="C601" s="204" t="s">
        <v>386</v>
      </c>
      <c r="D601" s="204" t="s">
        <v>139</v>
      </c>
      <c r="E601" s="205" t="s">
        <v>1291</v>
      </c>
      <c r="F601" s="206" t="s">
        <v>1292</v>
      </c>
      <c r="G601" s="207" t="s">
        <v>173</v>
      </c>
      <c r="H601" s="208">
        <v>9.44</v>
      </c>
      <c r="I601" s="209"/>
      <c r="J601" s="210">
        <f>ROUND(I601*H601,2)</f>
        <v>0</v>
      </c>
      <c r="K601" s="206" t="s">
        <v>143</v>
      </c>
      <c r="L601" s="40"/>
      <c r="M601" s="211" t="s">
        <v>1</v>
      </c>
      <c r="N601" s="212" t="s">
        <v>44</v>
      </c>
      <c r="O601" s="72"/>
      <c r="P601" s="213">
        <f>O601*H601</f>
        <v>0</v>
      </c>
      <c r="Q601" s="213">
        <v>0</v>
      </c>
      <c r="R601" s="213">
        <f>Q601*H601</f>
        <v>0</v>
      </c>
      <c r="S601" s="213">
        <v>2.2000000000000002</v>
      </c>
      <c r="T601" s="214">
        <f>S601*H601</f>
        <v>20.768000000000001</v>
      </c>
      <c r="U601" s="35"/>
      <c r="V601" s="35"/>
      <c r="W601" s="35"/>
      <c r="X601" s="35"/>
      <c r="Y601" s="35"/>
      <c r="Z601" s="35"/>
      <c r="AA601" s="35"/>
      <c r="AB601" s="35"/>
      <c r="AC601" s="35"/>
      <c r="AD601" s="35"/>
      <c r="AE601" s="35"/>
      <c r="AR601" s="215" t="s">
        <v>144</v>
      </c>
      <c r="AT601" s="215" t="s">
        <v>139</v>
      </c>
      <c r="AU601" s="215" t="s">
        <v>151</v>
      </c>
      <c r="AY601" s="18" t="s">
        <v>137</v>
      </c>
      <c r="BE601" s="216">
        <f>IF(N601="základní",J601,0)</f>
        <v>0</v>
      </c>
      <c r="BF601" s="216">
        <f>IF(N601="snížená",J601,0)</f>
        <v>0</v>
      </c>
      <c r="BG601" s="216">
        <f>IF(N601="zákl. přenesená",J601,0)</f>
        <v>0</v>
      </c>
      <c r="BH601" s="216">
        <f>IF(N601="sníž. přenesená",J601,0)</f>
        <v>0</v>
      </c>
      <c r="BI601" s="216">
        <f>IF(N601="nulová",J601,0)</f>
        <v>0</v>
      </c>
      <c r="BJ601" s="18" t="s">
        <v>87</v>
      </c>
      <c r="BK601" s="216">
        <f>ROUND(I601*H601,2)</f>
        <v>0</v>
      </c>
      <c r="BL601" s="18" t="s">
        <v>144</v>
      </c>
      <c r="BM601" s="215" t="s">
        <v>1293</v>
      </c>
    </row>
    <row r="602" spans="1:65" s="13" customFormat="1" ht="22.5">
      <c r="B602" s="217"/>
      <c r="C602" s="218"/>
      <c r="D602" s="219" t="s">
        <v>145</v>
      </c>
      <c r="E602" s="220" t="s">
        <v>1</v>
      </c>
      <c r="F602" s="221" t="s">
        <v>1294</v>
      </c>
      <c r="G602" s="218"/>
      <c r="H602" s="222">
        <v>5.36</v>
      </c>
      <c r="I602" s="223"/>
      <c r="J602" s="218"/>
      <c r="K602" s="218"/>
      <c r="L602" s="224"/>
      <c r="M602" s="225"/>
      <c r="N602" s="226"/>
      <c r="O602" s="226"/>
      <c r="P602" s="226"/>
      <c r="Q602" s="226"/>
      <c r="R602" s="226"/>
      <c r="S602" s="226"/>
      <c r="T602" s="227"/>
      <c r="AT602" s="228" t="s">
        <v>145</v>
      </c>
      <c r="AU602" s="228" t="s">
        <v>151</v>
      </c>
      <c r="AV602" s="13" t="s">
        <v>89</v>
      </c>
      <c r="AW602" s="13" t="s">
        <v>34</v>
      </c>
      <c r="AX602" s="13" t="s">
        <v>79</v>
      </c>
      <c r="AY602" s="228" t="s">
        <v>137</v>
      </c>
    </row>
    <row r="603" spans="1:65" s="13" customFormat="1" ht="11.25">
      <c r="B603" s="217"/>
      <c r="C603" s="218"/>
      <c r="D603" s="219" t="s">
        <v>145</v>
      </c>
      <c r="E603" s="220" t="s">
        <v>1</v>
      </c>
      <c r="F603" s="221" t="s">
        <v>1295</v>
      </c>
      <c r="G603" s="218"/>
      <c r="H603" s="222">
        <v>4.08</v>
      </c>
      <c r="I603" s="223"/>
      <c r="J603" s="218"/>
      <c r="K603" s="218"/>
      <c r="L603" s="224"/>
      <c r="M603" s="225"/>
      <c r="N603" s="226"/>
      <c r="O603" s="226"/>
      <c r="P603" s="226"/>
      <c r="Q603" s="226"/>
      <c r="R603" s="226"/>
      <c r="S603" s="226"/>
      <c r="T603" s="227"/>
      <c r="AT603" s="228" t="s">
        <v>145</v>
      </c>
      <c r="AU603" s="228" t="s">
        <v>151</v>
      </c>
      <c r="AV603" s="13" t="s">
        <v>89</v>
      </c>
      <c r="AW603" s="13" t="s">
        <v>34</v>
      </c>
      <c r="AX603" s="13" t="s">
        <v>79</v>
      </c>
      <c r="AY603" s="228" t="s">
        <v>137</v>
      </c>
    </row>
    <row r="604" spans="1:65" s="14" customFormat="1" ht="11.25">
      <c r="B604" s="229"/>
      <c r="C604" s="230"/>
      <c r="D604" s="219" t="s">
        <v>145</v>
      </c>
      <c r="E604" s="231" t="s">
        <v>1</v>
      </c>
      <c r="F604" s="232" t="s">
        <v>147</v>
      </c>
      <c r="G604" s="230"/>
      <c r="H604" s="233">
        <v>9.44</v>
      </c>
      <c r="I604" s="234"/>
      <c r="J604" s="230"/>
      <c r="K604" s="230"/>
      <c r="L604" s="235"/>
      <c r="M604" s="236"/>
      <c r="N604" s="237"/>
      <c r="O604" s="237"/>
      <c r="P604" s="237"/>
      <c r="Q604" s="237"/>
      <c r="R604" s="237"/>
      <c r="S604" s="237"/>
      <c r="T604" s="238"/>
      <c r="AT604" s="239" t="s">
        <v>145</v>
      </c>
      <c r="AU604" s="239" t="s">
        <v>151</v>
      </c>
      <c r="AV604" s="14" t="s">
        <v>144</v>
      </c>
      <c r="AW604" s="14" t="s">
        <v>34</v>
      </c>
      <c r="AX604" s="14" t="s">
        <v>87</v>
      </c>
      <c r="AY604" s="239" t="s">
        <v>137</v>
      </c>
    </row>
    <row r="605" spans="1:65" s="2" customFormat="1" ht="16.5" customHeight="1">
      <c r="A605" s="35"/>
      <c r="B605" s="36"/>
      <c r="C605" s="204" t="s">
        <v>1296</v>
      </c>
      <c r="D605" s="204" t="s">
        <v>139</v>
      </c>
      <c r="E605" s="205" t="s">
        <v>1297</v>
      </c>
      <c r="F605" s="206" t="s">
        <v>1298</v>
      </c>
      <c r="G605" s="207" t="s">
        <v>142</v>
      </c>
      <c r="H605" s="208">
        <v>52</v>
      </c>
      <c r="I605" s="209"/>
      <c r="J605" s="210">
        <f>ROUND(I605*H605,2)</f>
        <v>0</v>
      </c>
      <c r="K605" s="206" t="s">
        <v>143</v>
      </c>
      <c r="L605" s="40"/>
      <c r="M605" s="211" t="s">
        <v>1</v>
      </c>
      <c r="N605" s="212" t="s">
        <v>44</v>
      </c>
      <c r="O605" s="72"/>
      <c r="P605" s="213">
        <f>O605*H605</f>
        <v>0</v>
      </c>
      <c r="Q605" s="213">
        <v>0</v>
      </c>
      <c r="R605" s="213">
        <f>Q605*H605</f>
        <v>0</v>
      </c>
      <c r="S605" s="213">
        <v>2.0550000000000002</v>
      </c>
      <c r="T605" s="214">
        <f>S605*H605</f>
        <v>106.86000000000001</v>
      </c>
      <c r="U605" s="35"/>
      <c r="V605" s="35"/>
      <c r="W605" s="35"/>
      <c r="X605" s="35"/>
      <c r="Y605" s="35"/>
      <c r="Z605" s="35"/>
      <c r="AA605" s="35"/>
      <c r="AB605" s="35"/>
      <c r="AC605" s="35"/>
      <c r="AD605" s="35"/>
      <c r="AE605" s="35"/>
      <c r="AR605" s="215" t="s">
        <v>144</v>
      </c>
      <c r="AT605" s="215" t="s">
        <v>139</v>
      </c>
      <c r="AU605" s="215" t="s">
        <v>151</v>
      </c>
      <c r="AY605" s="18" t="s">
        <v>137</v>
      </c>
      <c r="BE605" s="216">
        <f>IF(N605="základní",J605,0)</f>
        <v>0</v>
      </c>
      <c r="BF605" s="216">
        <f>IF(N605="snížená",J605,0)</f>
        <v>0</v>
      </c>
      <c r="BG605" s="216">
        <f>IF(N605="zákl. přenesená",J605,0)</f>
        <v>0</v>
      </c>
      <c r="BH605" s="216">
        <f>IF(N605="sníž. přenesená",J605,0)</f>
        <v>0</v>
      </c>
      <c r="BI605" s="216">
        <f>IF(N605="nulová",J605,0)</f>
        <v>0</v>
      </c>
      <c r="BJ605" s="18" t="s">
        <v>87</v>
      </c>
      <c r="BK605" s="216">
        <f>ROUND(I605*H605,2)</f>
        <v>0</v>
      </c>
      <c r="BL605" s="18" t="s">
        <v>144</v>
      </c>
      <c r="BM605" s="215" t="s">
        <v>1299</v>
      </c>
    </row>
    <row r="606" spans="1:65" s="13" customFormat="1" ht="11.25">
      <c r="B606" s="217"/>
      <c r="C606" s="218"/>
      <c r="D606" s="219" t="s">
        <v>145</v>
      </c>
      <c r="E606" s="220" t="s">
        <v>1</v>
      </c>
      <c r="F606" s="221" t="s">
        <v>1300</v>
      </c>
      <c r="G606" s="218"/>
      <c r="H606" s="222">
        <v>52</v>
      </c>
      <c r="I606" s="223"/>
      <c r="J606" s="218"/>
      <c r="K606" s="218"/>
      <c r="L606" s="224"/>
      <c r="M606" s="225"/>
      <c r="N606" s="226"/>
      <c r="O606" s="226"/>
      <c r="P606" s="226"/>
      <c r="Q606" s="226"/>
      <c r="R606" s="226"/>
      <c r="S606" s="226"/>
      <c r="T606" s="227"/>
      <c r="AT606" s="228" t="s">
        <v>145</v>
      </c>
      <c r="AU606" s="228" t="s">
        <v>151</v>
      </c>
      <c r="AV606" s="13" t="s">
        <v>89</v>
      </c>
      <c r="AW606" s="13" t="s">
        <v>34</v>
      </c>
      <c r="AX606" s="13" t="s">
        <v>87</v>
      </c>
      <c r="AY606" s="228" t="s">
        <v>137</v>
      </c>
    </row>
    <row r="607" spans="1:65" s="12" customFormat="1" ht="20.85" customHeight="1">
      <c r="B607" s="188"/>
      <c r="C607" s="189"/>
      <c r="D607" s="190" t="s">
        <v>78</v>
      </c>
      <c r="E607" s="202" t="s">
        <v>1301</v>
      </c>
      <c r="F607" s="202" t="s">
        <v>1302</v>
      </c>
      <c r="G607" s="189"/>
      <c r="H607" s="189"/>
      <c r="I607" s="192"/>
      <c r="J607" s="203">
        <f>BK607</f>
        <v>0</v>
      </c>
      <c r="K607" s="189"/>
      <c r="L607" s="194"/>
      <c r="M607" s="195"/>
      <c r="N607" s="196"/>
      <c r="O607" s="196"/>
      <c r="P607" s="197">
        <f>SUM(P608:P657)</f>
        <v>0</v>
      </c>
      <c r="Q607" s="196"/>
      <c r="R607" s="197">
        <f>SUM(R608:R657)</f>
        <v>1.604733</v>
      </c>
      <c r="S607" s="196"/>
      <c r="T607" s="198">
        <f>SUM(T608:T657)</f>
        <v>0</v>
      </c>
      <c r="AR607" s="199" t="s">
        <v>87</v>
      </c>
      <c r="AT607" s="200" t="s">
        <v>78</v>
      </c>
      <c r="AU607" s="200" t="s">
        <v>89</v>
      </c>
      <c r="AY607" s="199" t="s">
        <v>137</v>
      </c>
      <c r="BK607" s="201">
        <f>SUM(BK608:BK657)</f>
        <v>0</v>
      </c>
    </row>
    <row r="608" spans="1:65" s="2" customFormat="1" ht="16.5" customHeight="1">
      <c r="A608" s="35"/>
      <c r="B608" s="36"/>
      <c r="C608" s="204" t="s">
        <v>390</v>
      </c>
      <c r="D608" s="204" t="s">
        <v>139</v>
      </c>
      <c r="E608" s="205" t="s">
        <v>1303</v>
      </c>
      <c r="F608" s="206" t="s">
        <v>1304</v>
      </c>
      <c r="G608" s="207" t="s">
        <v>142</v>
      </c>
      <c r="H608" s="208">
        <v>1716</v>
      </c>
      <c r="I608" s="209"/>
      <c r="J608" s="210">
        <f>ROUND(I608*H608,2)</f>
        <v>0</v>
      </c>
      <c r="K608" s="206" t="s">
        <v>143</v>
      </c>
      <c r="L608" s="40"/>
      <c r="M608" s="211" t="s">
        <v>1</v>
      </c>
      <c r="N608" s="212" t="s">
        <v>44</v>
      </c>
      <c r="O608" s="72"/>
      <c r="P608" s="213">
        <f>O608*H608</f>
        <v>0</v>
      </c>
      <c r="Q608" s="213">
        <v>0</v>
      </c>
      <c r="R608" s="213">
        <f>Q608*H608</f>
        <v>0</v>
      </c>
      <c r="S608" s="213">
        <v>0</v>
      </c>
      <c r="T608" s="214">
        <f>S608*H608</f>
        <v>0</v>
      </c>
      <c r="U608" s="35"/>
      <c r="V608" s="35"/>
      <c r="W608" s="35"/>
      <c r="X608" s="35"/>
      <c r="Y608" s="35"/>
      <c r="Z608" s="35"/>
      <c r="AA608" s="35"/>
      <c r="AB608" s="35"/>
      <c r="AC608" s="35"/>
      <c r="AD608" s="35"/>
      <c r="AE608" s="35"/>
      <c r="AR608" s="215" t="s">
        <v>144</v>
      </c>
      <c r="AT608" s="215" t="s">
        <v>139</v>
      </c>
      <c r="AU608" s="215" t="s">
        <v>151</v>
      </c>
      <c r="AY608" s="18" t="s">
        <v>137</v>
      </c>
      <c r="BE608" s="216">
        <f>IF(N608="základní",J608,0)</f>
        <v>0</v>
      </c>
      <c r="BF608" s="216">
        <f>IF(N608="snížená",J608,0)</f>
        <v>0</v>
      </c>
      <c r="BG608" s="216">
        <f>IF(N608="zákl. přenesená",J608,0)</f>
        <v>0</v>
      </c>
      <c r="BH608" s="216">
        <f>IF(N608="sníž. přenesená",J608,0)</f>
        <v>0</v>
      </c>
      <c r="BI608" s="216">
        <f>IF(N608="nulová",J608,0)</f>
        <v>0</v>
      </c>
      <c r="BJ608" s="18" t="s">
        <v>87</v>
      </c>
      <c r="BK608" s="216">
        <f>ROUND(I608*H608,2)</f>
        <v>0</v>
      </c>
      <c r="BL608" s="18" t="s">
        <v>144</v>
      </c>
      <c r="BM608" s="215" t="s">
        <v>1305</v>
      </c>
    </row>
    <row r="609" spans="1:65" s="13" customFormat="1" ht="11.25">
      <c r="B609" s="217"/>
      <c r="C609" s="218"/>
      <c r="D609" s="219" t="s">
        <v>145</v>
      </c>
      <c r="E609" s="220" t="s">
        <v>1</v>
      </c>
      <c r="F609" s="221" t="s">
        <v>1306</v>
      </c>
      <c r="G609" s="218"/>
      <c r="H609" s="222">
        <v>935.5</v>
      </c>
      <c r="I609" s="223"/>
      <c r="J609" s="218"/>
      <c r="K609" s="218"/>
      <c r="L609" s="224"/>
      <c r="M609" s="225"/>
      <c r="N609" s="226"/>
      <c r="O609" s="226"/>
      <c r="P609" s="226"/>
      <c r="Q609" s="226"/>
      <c r="R609" s="226"/>
      <c r="S609" s="226"/>
      <c r="T609" s="227"/>
      <c r="AT609" s="228" t="s">
        <v>145</v>
      </c>
      <c r="AU609" s="228" t="s">
        <v>151</v>
      </c>
      <c r="AV609" s="13" t="s">
        <v>89</v>
      </c>
      <c r="AW609" s="13" t="s">
        <v>34</v>
      </c>
      <c r="AX609" s="13" t="s">
        <v>79</v>
      </c>
      <c r="AY609" s="228" t="s">
        <v>137</v>
      </c>
    </row>
    <row r="610" spans="1:65" s="13" customFormat="1" ht="11.25">
      <c r="B610" s="217"/>
      <c r="C610" s="218"/>
      <c r="D610" s="219" t="s">
        <v>145</v>
      </c>
      <c r="E610" s="220" t="s">
        <v>1</v>
      </c>
      <c r="F610" s="221" t="s">
        <v>1307</v>
      </c>
      <c r="G610" s="218"/>
      <c r="H610" s="222">
        <v>766</v>
      </c>
      <c r="I610" s="223"/>
      <c r="J610" s="218"/>
      <c r="K610" s="218"/>
      <c r="L610" s="224"/>
      <c r="M610" s="225"/>
      <c r="N610" s="226"/>
      <c r="O610" s="226"/>
      <c r="P610" s="226"/>
      <c r="Q610" s="226"/>
      <c r="R610" s="226"/>
      <c r="S610" s="226"/>
      <c r="T610" s="227"/>
      <c r="AT610" s="228" t="s">
        <v>145</v>
      </c>
      <c r="AU610" s="228" t="s">
        <v>151</v>
      </c>
      <c r="AV610" s="13" t="s">
        <v>89</v>
      </c>
      <c r="AW610" s="13" t="s">
        <v>34</v>
      </c>
      <c r="AX610" s="13" t="s">
        <v>79</v>
      </c>
      <c r="AY610" s="228" t="s">
        <v>137</v>
      </c>
    </row>
    <row r="611" spans="1:65" s="13" customFormat="1" ht="11.25">
      <c r="B611" s="217"/>
      <c r="C611" s="218"/>
      <c r="D611" s="219" t="s">
        <v>145</v>
      </c>
      <c r="E611" s="220" t="s">
        <v>1</v>
      </c>
      <c r="F611" s="221" t="s">
        <v>1308</v>
      </c>
      <c r="G611" s="218"/>
      <c r="H611" s="222">
        <v>14.5</v>
      </c>
      <c r="I611" s="223"/>
      <c r="J611" s="218"/>
      <c r="K611" s="218"/>
      <c r="L611" s="224"/>
      <c r="M611" s="225"/>
      <c r="N611" s="226"/>
      <c r="O611" s="226"/>
      <c r="P611" s="226"/>
      <c r="Q611" s="226"/>
      <c r="R611" s="226"/>
      <c r="S611" s="226"/>
      <c r="T611" s="227"/>
      <c r="AT611" s="228" t="s">
        <v>145</v>
      </c>
      <c r="AU611" s="228" t="s">
        <v>151</v>
      </c>
      <c r="AV611" s="13" t="s">
        <v>89</v>
      </c>
      <c r="AW611" s="13" t="s">
        <v>34</v>
      </c>
      <c r="AX611" s="13" t="s">
        <v>79</v>
      </c>
      <c r="AY611" s="228" t="s">
        <v>137</v>
      </c>
    </row>
    <row r="612" spans="1:65" s="14" customFormat="1" ht="11.25">
      <c r="B612" s="229"/>
      <c r="C612" s="230"/>
      <c r="D612" s="219" t="s">
        <v>145</v>
      </c>
      <c r="E612" s="231" t="s">
        <v>1</v>
      </c>
      <c r="F612" s="232" t="s">
        <v>147</v>
      </c>
      <c r="G612" s="230"/>
      <c r="H612" s="233">
        <v>1716</v>
      </c>
      <c r="I612" s="234"/>
      <c r="J612" s="230"/>
      <c r="K612" s="230"/>
      <c r="L612" s="235"/>
      <c r="M612" s="236"/>
      <c r="N612" s="237"/>
      <c r="O612" s="237"/>
      <c r="P612" s="237"/>
      <c r="Q612" s="237"/>
      <c r="R612" s="237"/>
      <c r="S612" s="237"/>
      <c r="T612" s="238"/>
      <c r="AT612" s="239" t="s">
        <v>145</v>
      </c>
      <c r="AU612" s="239" t="s">
        <v>151</v>
      </c>
      <c r="AV612" s="14" t="s">
        <v>144</v>
      </c>
      <c r="AW612" s="14" t="s">
        <v>34</v>
      </c>
      <c r="AX612" s="14" t="s">
        <v>87</v>
      </c>
      <c r="AY612" s="239" t="s">
        <v>137</v>
      </c>
    </row>
    <row r="613" spans="1:65" s="2" customFormat="1" ht="24" customHeight="1">
      <c r="A613" s="35"/>
      <c r="B613" s="36"/>
      <c r="C613" s="204" t="s">
        <v>1309</v>
      </c>
      <c r="D613" s="204" t="s">
        <v>139</v>
      </c>
      <c r="E613" s="205" t="s">
        <v>1310</v>
      </c>
      <c r="F613" s="206" t="s">
        <v>1311</v>
      </c>
      <c r="G613" s="207" t="s">
        <v>142</v>
      </c>
      <c r="H613" s="208">
        <v>82.5</v>
      </c>
      <c r="I613" s="209"/>
      <c r="J613" s="210">
        <f>ROUND(I613*H613,2)</f>
        <v>0</v>
      </c>
      <c r="K613" s="206" t="s">
        <v>143</v>
      </c>
      <c r="L613" s="40"/>
      <c r="M613" s="211" t="s">
        <v>1</v>
      </c>
      <c r="N613" s="212" t="s">
        <v>44</v>
      </c>
      <c r="O613" s="72"/>
      <c r="P613" s="213">
        <f>O613*H613</f>
        <v>0</v>
      </c>
      <c r="Q613" s="213">
        <v>1.1E-4</v>
      </c>
      <c r="R613" s="213">
        <f>Q613*H613</f>
        <v>9.0749999999999997E-3</v>
      </c>
      <c r="S613" s="213">
        <v>0</v>
      </c>
      <c r="T613" s="214">
        <f>S613*H613</f>
        <v>0</v>
      </c>
      <c r="U613" s="35"/>
      <c r="V613" s="35"/>
      <c r="W613" s="35"/>
      <c r="X613" s="35"/>
      <c r="Y613" s="35"/>
      <c r="Z613" s="35"/>
      <c r="AA613" s="35"/>
      <c r="AB613" s="35"/>
      <c r="AC613" s="35"/>
      <c r="AD613" s="35"/>
      <c r="AE613" s="35"/>
      <c r="AR613" s="215" t="s">
        <v>144</v>
      </c>
      <c r="AT613" s="215" t="s">
        <v>139</v>
      </c>
      <c r="AU613" s="215" t="s">
        <v>151</v>
      </c>
      <c r="AY613" s="18" t="s">
        <v>137</v>
      </c>
      <c r="BE613" s="216">
        <f>IF(N613="základní",J613,0)</f>
        <v>0</v>
      </c>
      <c r="BF613" s="216">
        <f>IF(N613="snížená",J613,0)</f>
        <v>0</v>
      </c>
      <c r="BG613" s="216">
        <f>IF(N613="zákl. přenesená",J613,0)</f>
        <v>0</v>
      </c>
      <c r="BH613" s="216">
        <f>IF(N613="sníž. přenesená",J613,0)</f>
        <v>0</v>
      </c>
      <c r="BI613" s="216">
        <f>IF(N613="nulová",J613,0)</f>
        <v>0</v>
      </c>
      <c r="BJ613" s="18" t="s">
        <v>87</v>
      </c>
      <c r="BK613" s="216">
        <f>ROUND(I613*H613,2)</f>
        <v>0</v>
      </c>
      <c r="BL613" s="18" t="s">
        <v>144</v>
      </c>
      <c r="BM613" s="215" t="s">
        <v>1312</v>
      </c>
    </row>
    <row r="614" spans="1:65" s="13" customFormat="1" ht="11.25">
      <c r="B614" s="217"/>
      <c r="C614" s="218"/>
      <c r="D614" s="219" t="s">
        <v>145</v>
      </c>
      <c r="E614" s="220" t="s">
        <v>1</v>
      </c>
      <c r="F614" s="221" t="s">
        <v>1313</v>
      </c>
      <c r="G614" s="218"/>
      <c r="H614" s="222">
        <v>82.5</v>
      </c>
      <c r="I614" s="223"/>
      <c r="J614" s="218"/>
      <c r="K614" s="218"/>
      <c r="L614" s="224"/>
      <c r="M614" s="225"/>
      <c r="N614" s="226"/>
      <c r="O614" s="226"/>
      <c r="P614" s="226"/>
      <c r="Q614" s="226"/>
      <c r="R614" s="226"/>
      <c r="S614" s="226"/>
      <c r="T614" s="227"/>
      <c r="AT614" s="228" t="s">
        <v>145</v>
      </c>
      <c r="AU614" s="228" t="s">
        <v>151</v>
      </c>
      <c r="AV614" s="13" t="s">
        <v>89</v>
      </c>
      <c r="AW614" s="13" t="s">
        <v>34</v>
      </c>
      <c r="AX614" s="13" t="s">
        <v>87</v>
      </c>
      <c r="AY614" s="228" t="s">
        <v>137</v>
      </c>
    </row>
    <row r="615" spans="1:65" s="2" customFormat="1" ht="24" customHeight="1">
      <c r="A615" s="35"/>
      <c r="B615" s="36"/>
      <c r="C615" s="204" t="s">
        <v>393</v>
      </c>
      <c r="D615" s="204" t="s">
        <v>139</v>
      </c>
      <c r="E615" s="205" t="s">
        <v>1314</v>
      </c>
      <c r="F615" s="206" t="s">
        <v>1315</v>
      </c>
      <c r="G615" s="207" t="s">
        <v>142</v>
      </c>
      <c r="H615" s="208">
        <v>82.5</v>
      </c>
      <c r="I615" s="209"/>
      <c r="J615" s="210">
        <f>ROUND(I615*H615,2)</f>
        <v>0</v>
      </c>
      <c r="K615" s="206" t="s">
        <v>143</v>
      </c>
      <c r="L615" s="40"/>
      <c r="M615" s="211" t="s">
        <v>1</v>
      </c>
      <c r="N615" s="212" t="s">
        <v>44</v>
      </c>
      <c r="O615" s="72"/>
      <c r="P615" s="213">
        <f>O615*H615</f>
        <v>0</v>
      </c>
      <c r="Q615" s="213">
        <v>3.3E-4</v>
      </c>
      <c r="R615" s="213">
        <f>Q615*H615</f>
        <v>2.7224999999999999E-2</v>
      </c>
      <c r="S615" s="213">
        <v>0</v>
      </c>
      <c r="T615" s="214">
        <f>S615*H615</f>
        <v>0</v>
      </c>
      <c r="U615" s="35"/>
      <c r="V615" s="35"/>
      <c r="W615" s="35"/>
      <c r="X615" s="35"/>
      <c r="Y615" s="35"/>
      <c r="Z615" s="35"/>
      <c r="AA615" s="35"/>
      <c r="AB615" s="35"/>
      <c r="AC615" s="35"/>
      <c r="AD615" s="35"/>
      <c r="AE615" s="35"/>
      <c r="AR615" s="215" t="s">
        <v>144</v>
      </c>
      <c r="AT615" s="215" t="s">
        <v>139</v>
      </c>
      <c r="AU615" s="215" t="s">
        <v>151</v>
      </c>
      <c r="AY615" s="18" t="s">
        <v>137</v>
      </c>
      <c r="BE615" s="216">
        <f>IF(N615="základní",J615,0)</f>
        <v>0</v>
      </c>
      <c r="BF615" s="216">
        <f>IF(N615="snížená",J615,0)</f>
        <v>0</v>
      </c>
      <c r="BG615" s="216">
        <f>IF(N615="zákl. přenesená",J615,0)</f>
        <v>0</v>
      </c>
      <c r="BH615" s="216">
        <f>IF(N615="sníž. přenesená",J615,0)</f>
        <v>0</v>
      </c>
      <c r="BI615" s="216">
        <f>IF(N615="nulová",J615,0)</f>
        <v>0</v>
      </c>
      <c r="BJ615" s="18" t="s">
        <v>87</v>
      </c>
      <c r="BK615" s="216">
        <f>ROUND(I615*H615,2)</f>
        <v>0</v>
      </c>
      <c r="BL615" s="18" t="s">
        <v>144</v>
      </c>
      <c r="BM615" s="215" t="s">
        <v>1316</v>
      </c>
    </row>
    <row r="616" spans="1:65" s="15" customFormat="1" ht="11.25">
      <c r="B616" s="240"/>
      <c r="C616" s="241"/>
      <c r="D616" s="219" t="s">
        <v>145</v>
      </c>
      <c r="E616" s="242" t="s">
        <v>1</v>
      </c>
      <c r="F616" s="243" t="s">
        <v>1317</v>
      </c>
      <c r="G616" s="241"/>
      <c r="H616" s="242" t="s">
        <v>1</v>
      </c>
      <c r="I616" s="244"/>
      <c r="J616" s="241"/>
      <c r="K616" s="241"/>
      <c r="L616" s="245"/>
      <c r="M616" s="246"/>
      <c r="N616" s="247"/>
      <c r="O616" s="247"/>
      <c r="P616" s="247"/>
      <c r="Q616" s="247"/>
      <c r="R616" s="247"/>
      <c r="S616" s="247"/>
      <c r="T616" s="248"/>
      <c r="AT616" s="249" t="s">
        <v>145</v>
      </c>
      <c r="AU616" s="249" t="s">
        <v>151</v>
      </c>
      <c r="AV616" s="15" t="s">
        <v>87</v>
      </c>
      <c r="AW616" s="15" t="s">
        <v>34</v>
      </c>
      <c r="AX616" s="15" t="s">
        <v>79</v>
      </c>
      <c r="AY616" s="249" t="s">
        <v>137</v>
      </c>
    </row>
    <row r="617" spans="1:65" s="13" customFormat="1" ht="11.25">
      <c r="B617" s="217"/>
      <c r="C617" s="218"/>
      <c r="D617" s="219" t="s">
        <v>145</v>
      </c>
      <c r="E617" s="220" t="s">
        <v>1</v>
      </c>
      <c r="F617" s="221" t="s">
        <v>1318</v>
      </c>
      <c r="G617" s="218"/>
      <c r="H617" s="222">
        <v>82.5</v>
      </c>
      <c r="I617" s="223"/>
      <c r="J617" s="218"/>
      <c r="K617" s="218"/>
      <c r="L617" s="224"/>
      <c r="M617" s="225"/>
      <c r="N617" s="226"/>
      <c r="O617" s="226"/>
      <c r="P617" s="226"/>
      <c r="Q617" s="226"/>
      <c r="R617" s="226"/>
      <c r="S617" s="226"/>
      <c r="T617" s="227"/>
      <c r="AT617" s="228" t="s">
        <v>145</v>
      </c>
      <c r="AU617" s="228" t="s">
        <v>151</v>
      </c>
      <c r="AV617" s="13" t="s">
        <v>89</v>
      </c>
      <c r="AW617" s="13" t="s">
        <v>34</v>
      </c>
      <c r="AX617" s="13" t="s">
        <v>87</v>
      </c>
      <c r="AY617" s="228" t="s">
        <v>137</v>
      </c>
    </row>
    <row r="618" spans="1:65" s="2" customFormat="1" ht="24" customHeight="1">
      <c r="A618" s="35"/>
      <c r="B618" s="36"/>
      <c r="C618" s="204" t="s">
        <v>1319</v>
      </c>
      <c r="D618" s="204" t="s">
        <v>139</v>
      </c>
      <c r="E618" s="205" t="s">
        <v>1320</v>
      </c>
      <c r="F618" s="206" t="s">
        <v>1321</v>
      </c>
      <c r="G618" s="207" t="s">
        <v>142</v>
      </c>
      <c r="H618" s="208">
        <v>778</v>
      </c>
      <c r="I618" s="209"/>
      <c r="J618" s="210">
        <f>ROUND(I618*H618,2)</f>
        <v>0</v>
      </c>
      <c r="K618" s="206" t="s">
        <v>143</v>
      </c>
      <c r="L618" s="40"/>
      <c r="M618" s="211" t="s">
        <v>1</v>
      </c>
      <c r="N618" s="212" t="s">
        <v>44</v>
      </c>
      <c r="O618" s="72"/>
      <c r="P618" s="213">
        <f>O618*H618</f>
        <v>0</v>
      </c>
      <c r="Q618" s="213">
        <v>1.1E-4</v>
      </c>
      <c r="R618" s="213">
        <f>Q618*H618</f>
        <v>8.5580000000000003E-2</v>
      </c>
      <c r="S618" s="213">
        <v>0</v>
      </c>
      <c r="T618" s="214">
        <f>S618*H618</f>
        <v>0</v>
      </c>
      <c r="U618" s="35"/>
      <c r="V618" s="35"/>
      <c r="W618" s="35"/>
      <c r="X618" s="35"/>
      <c r="Y618" s="35"/>
      <c r="Z618" s="35"/>
      <c r="AA618" s="35"/>
      <c r="AB618" s="35"/>
      <c r="AC618" s="35"/>
      <c r="AD618" s="35"/>
      <c r="AE618" s="35"/>
      <c r="AR618" s="215" t="s">
        <v>144</v>
      </c>
      <c r="AT618" s="215" t="s">
        <v>139</v>
      </c>
      <c r="AU618" s="215" t="s">
        <v>151</v>
      </c>
      <c r="AY618" s="18" t="s">
        <v>137</v>
      </c>
      <c r="BE618" s="216">
        <f>IF(N618="základní",J618,0)</f>
        <v>0</v>
      </c>
      <c r="BF618" s="216">
        <f>IF(N618="snížená",J618,0)</f>
        <v>0</v>
      </c>
      <c r="BG618" s="216">
        <f>IF(N618="zákl. přenesená",J618,0)</f>
        <v>0</v>
      </c>
      <c r="BH618" s="216">
        <f>IF(N618="sníž. přenesená",J618,0)</f>
        <v>0</v>
      </c>
      <c r="BI618" s="216">
        <f>IF(N618="nulová",J618,0)</f>
        <v>0</v>
      </c>
      <c r="BJ618" s="18" t="s">
        <v>87</v>
      </c>
      <c r="BK618" s="216">
        <f>ROUND(I618*H618,2)</f>
        <v>0</v>
      </c>
      <c r="BL618" s="18" t="s">
        <v>144</v>
      </c>
      <c r="BM618" s="215" t="s">
        <v>1322</v>
      </c>
    </row>
    <row r="619" spans="1:65" s="13" customFormat="1" ht="33.75">
      <c r="B619" s="217"/>
      <c r="C619" s="218"/>
      <c r="D619" s="219" t="s">
        <v>145</v>
      </c>
      <c r="E619" s="220" t="s">
        <v>1</v>
      </c>
      <c r="F619" s="221" t="s">
        <v>1323</v>
      </c>
      <c r="G619" s="218"/>
      <c r="H619" s="222">
        <v>672</v>
      </c>
      <c r="I619" s="223"/>
      <c r="J619" s="218"/>
      <c r="K619" s="218"/>
      <c r="L619" s="224"/>
      <c r="M619" s="225"/>
      <c r="N619" s="226"/>
      <c r="O619" s="226"/>
      <c r="P619" s="226"/>
      <c r="Q619" s="226"/>
      <c r="R619" s="226"/>
      <c r="S619" s="226"/>
      <c r="T619" s="227"/>
      <c r="AT619" s="228" t="s">
        <v>145</v>
      </c>
      <c r="AU619" s="228" t="s">
        <v>151</v>
      </c>
      <c r="AV619" s="13" t="s">
        <v>89</v>
      </c>
      <c r="AW619" s="13" t="s">
        <v>34</v>
      </c>
      <c r="AX619" s="13" t="s">
        <v>79</v>
      </c>
      <c r="AY619" s="228" t="s">
        <v>137</v>
      </c>
    </row>
    <row r="620" spans="1:65" s="13" customFormat="1" ht="11.25">
      <c r="B620" s="217"/>
      <c r="C620" s="218"/>
      <c r="D620" s="219" t="s">
        <v>145</v>
      </c>
      <c r="E620" s="220" t="s">
        <v>1</v>
      </c>
      <c r="F620" s="221" t="s">
        <v>1324</v>
      </c>
      <c r="G620" s="218"/>
      <c r="H620" s="222">
        <v>106</v>
      </c>
      <c r="I620" s="223"/>
      <c r="J620" s="218"/>
      <c r="K620" s="218"/>
      <c r="L620" s="224"/>
      <c r="M620" s="225"/>
      <c r="N620" s="226"/>
      <c r="O620" s="226"/>
      <c r="P620" s="226"/>
      <c r="Q620" s="226"/>
      <c r="R620" s="226"/>
      <c r="S620" s="226"/>
      <c r="T620" s="227"/>
      <c r="AT620" s="228" t="s">
        <v>145</v>
      </c>
      <c r="AU620" s="228" t="s">
        <v>151</v>
      </c>
      <c r="AV620" s="13" t="s">
        <v>89</v>
      </c>
      <c r="AW620" s="13" t="s">
        <v>34</v>
      </c>
      <c r="AX620" s="13" t="s">
        <v>79</v>
      </c>
      <c r="AY620" s="228" t="s">
        <v>137</v>
      </c>
    </row>
    <row r="621" spans="1:65" s="14" customFormat="1" ht="11.25">
      <c r="B621" s="229"/>
      <c r="C621" s="230"/>
      <c r="D621" s="219" t="s">
        <v>145</v>
      </c>
      <c r="E621" s="231" t="s">
        <v>1</v>
      </c>
      <c r="F621" s="232" t="s">
        <v>147</v>
      </c>
      <c r="G621" s="230"/>
      <c r="H621" s="233">
        <v>778</v>
      </c>
      <c r="I621" s="234"/>
      <c r="J621" s="230"/>
      <c r="K621" s="230"/>
      <c r="L621" s="235"/>
      <c r="M621" s="236"/>
      <c r="N621" s="237"/>
      <c r="O621" s="237"/>
      <c r="P621" s="237"/>
      <c r="Q621" s="237"/>
      <c r="R621" s="237"/>
      <c r="S621" s="237"/>
      <c r="T621" s="238"/>
      <c r="AT621" s="239" t="s">
        <v>145</v>
      </c>
      <c r="AU621" s="239" t="s">
        <v>151</v>
      </c>
      <c r="AV621" s="14" t="s">
        <v>144</v>
      </c>
      <c r="AW621" s="14" t="s">
        <v>34</v>
      </c>
      <c r="AX621" s="14" t="s">
        <v>87</v>
      </c>
      <c r="AY621" s="239" t="s">
        <v>137</v>
      </c>
    </row>
    <row r="622" spans="1:65" s="2" customFormat="1" ht="24" customHeight="1">
      <c r="A622" s="35"/>
      <c r="B622" s="36"/>
      <c r="C622" s="204" t="s">
        <v>397</v>
      </c>
      <c r="D622" s="204" t="s">
        <v>139</v>
      </c>
      <c r="E622" s="205" t="s">
        <v>1325</v>
      </c>
      <c r="F622" s="206" t="s">
        <v>1326</v>
      </c>
      <c r="G622" s="207" t="s">
        <v>142</v>
      </c>
      <c r="H622" s="208">
        <v>778</v>
      </c>
      <c r="I622" s="209"/>
      <c r="J622" s="210">
        <f>ROUND(I622*H622,2)</f>
        <v>0</v>
      </c>
      <c r="K622" s="206" t="s">
        <v>143</v>
      </c>
      <c r="L622" s="40"/>
      <c r="M622" s="211" t="s">
        <v>1</v>
      </c>
      <c r="N622" s="212" t="s">
        <v>44</v>
      </c>
      <c r="O622" s="72"/>
      <c r="P622" s="213">
        <f>O622*H622</f>
        <v>0</v>
      </c>
      <c r="Q622" s="213">
        <v>3.3E-4</v>
      </c>
      <c r="R622" s="213">
        <f>Q622*H622</f>
        <v>0.25674000000000002</v>
      </c>
      <c r="S622" s="213">
        <v>0</v>
      </c>
      <c r="T622" s="214">
        <f>S622*H622</f>
        <v>0</v>
      </c>
      <c r="U622" s="35"/>
      <c r="V622" s="35"/>
      <c r="W622" s="35"/>
      <c r="X622" s="35"/>
      <c r="Y622" s="35"/>
      <c r="Z622" s="35"/>
      <c r="AA622" s="35"/>
      <c r="AB622" s="35"/>
      <c r="AC622" s="35"/>
      <c r="AD622" s="35"/>
      <c r="AE622" s="35"/>
      <c r="AR622" s="215" t="s">
        <v>144</v>
      </c>
      <c r="AT622" s="215" t="s">
        <v>139</v>
      </c>
      <c r="AU622" s="215" t="s">
        <v>151</v>
      </c>
      <c r="AY622" s="18" t="s">
        <v>137</v>
      </c>
      <c r="BE622" s="216">
        <f>IF(N622="základní",J622,0)</f>
        <v>0</v>
      </c>
      <c r="BF622" s="216">
        <f>IF(N622="snížená",J622,0)</f>
        <v>0</v>
      </c>
      <c r="BG622" s="216">
        <f>IF(N622="zákl. přenesená",J622,0)</f>
        <v>0</v>
      </c>
      <c r="BH622" s="216">
        <f>IF(N622="sníž. přenesená",J622,0)</f>
        <v>0</v>
      </c>
      <c r="BI622" s="216">
        <f>IF(N622="nulová",J622,0)</f>
        <v>0</v>
      </c>
      <c r="BJ622" s="18" t="s">
        <v>87</v>
      </c>
      <c r="BK622" s="216">
        <f>ROUND(I622*H622,2)</f>
        <v>0</v>
      </c>
      <c r="BL622" s="18" t="s">
        <v>144</v>
      </c>
      <c r="BM622" s="215" t="s">
        <v>1327</v>
      </c>
    </row>
    <row r="623" spans="1:65" s="15" customFormat="1" ht="11.25">
      <c r="B623" s="240"/>
      <c r="C623" s="241"/>
      <c r="D623" s="219" t="s">
        <v>145</v>
      </c>
      <c r="E623" s="242" t="s">
        <v>1</v>
      </c>
      <c r="F623" s="243" t="s">
        <v>1317</v>
      </c>
      <c r="G623" s="241"/>
      <c r="H623" s="242" t="s">
        <v>1</v>
      </c>
      <c r="I623" s="244"/>
      <c r="J623" s="241"/>
      <c r="K623" s="241"/>
      <c r="L623" s="245"/>
      <c r="M623" s="246"/>
      <c r="N623" s="247"/>
      <c r="O623" s="247"/>
      <c r="P623" s="247"/>
      <c r="Q623" s="247"/>
      <c r="R623" s="247"/>
      <c r="S623" s="247"/>
      <c r="T623" s="248"/>
      <c r="AT623" s="249" t="s">
        <v>145</v>
      </c>
      <c r="AU623" s="249" t="s">
        <v>151</v>
      </c>
      <c r="AV623" s="15" t="s">
        <v>87</v>
      </c>
      <c r="AW623" s="15" t="s">
        <v>34</v>
      </c>
      <c r="AX623" s="15" t="s">
        <v>79</v>
      </c>
      <c r="AY623" s="249" t="s">
        <v>137</v>
      </c>
    </row>
    <row r="624" spans="1:65" s="13" customFormat="1" ht="11.25">
      <c r="B624" s="217"/>
      <c r="C624" s="218"/>
      <c r="D624" s="219" t="s">
        <v>145</v>
      </c>
      <c r="E624" s="220" t="s">
        <v>1</v>
      </c>
      <c r="F624" s="221" t="s">
        <v>1328</v>
      </c>
      <c r="G624" s="218"/>
      <c r="H624" s="222">
        <v>778</v>
      </c>
      <c r="I624" s="223"/>
      <c r="J624" s="218"/>
      <c r="K624" s="218"/>
      <c r="L624" s="224"/>
      <c r="M624" s="225"/>
      <c r="N624" s="226"/>
      <c r="O624" s="226"/>
      <c r="P624" s="226"/>
      <c r="Q624" s="226"/>
      <c r="R624" s="226"/>
      <c r="S624" s="226"/>
      <c r="T624" s="227"/>
      <c r="AT624" s="228" t="s">
        <v>145</v>
      </c>
      <c r="AU624" s="228" t="s">
        <v>151</v>
      </c>
      <c r="AV624" s="13" t="s">
        <v>89</v>
      </c>
      <c r="AW624" s="13" t="s">
        <v>34</v>
      </c>
      <c r="AX624" s="13" t="s">
        <v>87</v>
      </c>
      <c r="AY624" s="228" t="s">
        <v>137</v>
      </c>
    </row>
    <row r="625" spans="1:65" s="2" customFormat="1" ht="24" customHeight="1">
      <c r="A625" s="35"/>
      <c r="B625" s="36"/>
      <c r="C625" s="204" t="s">
        <v>1329</v>
      </c>
      <c r="D625" s="204" t="s">
        <v>139</v>
      </c>
      <c r="E625" s="205" t="s">
        <v>1330</v>
      </c>
      <c r="F625" s="206" t="s">
        <v>1331</v>
      </c>
      <c r="G625" s="207" t="s">
        <v>142</v>
      </c>
      <c r="H625" s="208">
        <v>75</v>
      </c>
      <c r="I625" s="209"/>
      <c r="J625" s="210">
        <f>ROUND(I625*H625,2)</f>
        <v>0</v>
      </c>
      <c r="K625" s="206" t="s">
        <v>143</v>
      </c>
      <c r="L625" s="40"/>
      <c r="M625" s="211" t="s">
        <v>1</v>
      </c>
      <c r="N625" s="212" t="s">
        <v>44</v>
      </c>
      <c r="O625" s="72"/>
      <c r="P625" s="213">
        <f>O625*H625</f>
        <v>0</v>
      </c>
      <c r="Q625" s="213">
        <v>4.0000000000000003E-5</v>
      </c>
      <c r="R625" s="213">
        <f>Q625*H625</f>
        <v>3.0000000000000001E-3</v>
      </c>
      <c r="S625" s="213">
        <v>0</v>
      </c>
      <c r="T625" s="214">
        <f>S625*H625</f>
        <v>0</v>
      </c>
      <c r="U625" s="35"/>
      <c r="V625" s="35"/>
      <c r="W625" s="35"/>
      <c r="X625" s="35"/>
      <c r="Y625" s="35"/>
      <c r="Z625" s="35"/>
      <c r="AA625" s="35"/>
      <c r="AB625" s="35"/>
      <c r="AC625" s="35"/>
      <c r="AD625" s="35"/>
      <c r="AE625" s="35"/>
      <c r="AR625" s="215" t="s">
        <v>144</v>
      </c>
      <c r="AT625" s="215" t="s">
        <v>139</v>
      </c>
      <c r="AU625" s="215" t="s">
        <v>151</v>
      </c>
      <c r="AY625" s="18" t="s">
        <v>137</v>
      </c>
      <c r="BE625" s="216">
        <f>IF(N625="základní",J625,0)</f>
        <v>0</v>
      </c>
      <c r="BF625" s="216">
        <f>IF(N625="snížená",J625,0)</f>
        <v>0</v>
      </c>
      <c r="BG625" s="216">
        <f>IF(N625="zákl. přenesená",J625,0)</f>
        <v>0</v>
      </c>
      <c r="BH625" s="216">
        <f>IF(N625="sníž. přenesená",J625,0)</f>
        <v>0</v>
      </c>
      <c r="BI625" s="216">
        <f>IF(N625="nulová",J625,0)</f>
        <v>0</v>
      </c>
      <c r="BJ625" s="18" t="s">
        <v>87</v>
      </c>
      <c r="BK625" s="216">
        <f>ROUND(I625*H625,2)</f>
        <v>0</v>
      </c>
      <c r="BL625" s="18" t="s">
        <v>144</v>
      </c>
      <c r="BM625" s="215" t="s">
        <v>1332</v>
      </c>
    </row>
    <row r="626" spans="1:65" s="13" customFormat="1" ht="11.25">
      <c r="B626" s="217"/>
      <c r="C626" s="218"/>
      <c r="D626" s="219" t="s">
        <v>145</v>
      </c>
      <c r="E626" s="220" t="s">
        <v>1</v>
      </c>
      <c r="F626" s="221" t="s">
        <v>1333</v>
      </c>
      <c r="G626" s="218"/>
      <c r="H626" s="222">
        <v>75</v>
      </c>
      <c r="I626" s="223"/>
      <c r="J626" s="218"/>
      <c r="K626" s="218"/>
      <c r="L626" s="224"/>
      <c r="M626" s="225"/>
      <c r="N626" s="226"/>
      <c r="O626" s="226"/>
      <c r="P626" s="226"/>
      <c r="Q626" s="226"/>
      <c r="R626" s="226"/>
      <c r="S626" s="226"/>
      <c r="T626" s="227"/>
      <c r="AT626" s="228" t="s">
        <v>145</v>
      </c>
      <c r="AU626" s="228" t="s">
        <v>151</v>
      </c>
      <c r="AV626" s="13" t="s">
        <v>89</v>
      </c>
      <c r="AW626" s="13" t="s">
        <v>34</v>
      </c>
      <c r="AX626" s="13" t="s">
        <v>87</v>
      </c>
      <c r="AY626" s="228" t="s">
        <v>137</v>
      </c>
    </row>
    <row r="627" spans="1:65" s="2" customFormat="1" ht="24" customHeight="1">
      <c r="A627" s="35"/>
      <c r="B627" s="36"/>
      <c r="C627" s="204" t="s">
        <v>400</v>
      </c>
      <c r="D627" s="204" t="s">
        <v>139</v>
      </c>
      <c r="E627" s="205" t="s">
        <v>1334</v>
      </c>
      <c r="F627" s="206" t="s">
        <v>1335</v>
      </c>
      <c r="G627" s="207" t="s">
        <v>142</v>
      </c>
      <c r="H627" s="208">
        <v>75</v>
      </c>
      <c r="I627" s="209"/>
      <c r="J627" s="210">
        <f>ROUND(I627*H627,2)</f>
        <v>0</v>
      </c>
      <c r="K627" s="206" t="s">
        <v>143</v>
      </c>
      <c r="L627" s="40"/>
      <c r="M627" s="211" t="s">
        <v>1</v>
      </c>
      <c r="N627" s="212" t="s">
        <v>44</v>
      </c>
      <c r="O627" s="72"/>
      <c r="P627" s="213">
        <f>O627*H627</f>
        <v>0</v>
      </c>
      <c r="Q627" s="213">
        <v>1.1E-4</v>
      </c>
      <c r="R627" s="213">
        <f>Q627*H627</f>
        <v>8.2500000000000004E-3</v>
      </c>
      <c r="S627" s="213">
        <v>0</v>
      </c>
      <c r="T627" s="214">
        <f>S627*H627</f>
        <v>0</v>
      </c>
      <c r="U627" s="35"/>
      <c r="V627" s="35"/>
      <c r="W627" s="35"/>
      <c r="X627" s="35"/>
      <c r="Y627" s="35"/>
      <c r="Z627" s="35"/>
      <c r="AA627" s="35"/>
      <c r="AB627" s="35"/>
      <c r="AC627" s="35"/>
      <c r="AD627" s="35"/>
      <c r="AE627" s="35"/>
      <c r="AR627" s="215" t="s">
        <v>144</v>
      </c>
      <c r="AT627" s="215" t="s">
        <v>139</v>
      </c>
      <c r="AU627" s="215" t="s">
        <v>151</v>
      </c>
      <c r="AY627" s="18" t="s">
        <v>137</v>
      </c>
      <c r="BE627" s="216">
        <f>IF(N627="základní",J627,0)</f>
        <v>0</v>
      </c>
      <c r="BF627" s="216">
        <f>IF(N627="snížená",J627,0)</f>
        <v>0</v>
      </c>
      <c r="BG627" s="216">
        <f>IF(N627="zákl. přenesená",J627,0)</f>
        <v>0</v>
      </c>
      <c r="BH627" s="216">
        <f>IF(N627="sníž. přenesená",J627,0)</f>
        <v>0</v>
      </c>
      <c r="BI627" s="216">
        <f>IF(N627="nulová",J627,0)</f>
        <v>0</v>
      </c>
      <c r="BJ627" s="18" t="s">
        <v>87</v>
      </c>
      <c r="BK627" s="216">
        <f>ROUND(I627*H627,2)</f>
        <v>0</v>
      </c>
      <c r="BL627" s="18" t="s">
        <v>144</v>
      </c>
      <c r="BM627" s="215" t="s">
        <v>1336</v>
      </c>
    </row>
    <row r="628" spans="1:65" s="15" customFormat="1" ht="11.25">
      <c r="B628" s="240"/>
      <c r="C628" s="241"/>
      <c r="D628" s="219" t="s">
        <v>145</v>
      </c>
      <c r="E628" s="242" t="s">
        <v>1</v>
      </c>
      <c r="F628" s="243" t="s">
        <v>1317</v>
      </c>
      <c r="G628" s="241"/>
      <c r="H628" s="242" t="s">
        <v>1</v>
      </c>
      <c r="I628" s="244"/>
      <c r="J628" s="241"/>
      <c r="K628" s="241"/>
      <c r="L628" s="245"/>
      <c r="M628" s="246"/>
      <c r="N628" s="247"/>
      <c r="O628" s="247"/>
      <c r="P628" s="247"/>
      <c r="Q628" s="247"/>
      <c r="R628" s="247"/>
      <c r="S628" s="247"/>
      <c r="T628" s="248"/>
      <c r="AT628" s="249" t="s">
        <v>145</v>
      </c>
      <c r="AU628" s="249" t="s">
        <v>151</v>
      </c>
      <c r="AV628" s="15" t="s">
        <v>87</v>
      </c>
      <c r="AW628" s="15" t="s">
        <v>34</v>
      </c>
      <c r="AX628" s="15" t="s">
        <v>79</v>
      </c>
      <c r="AY628" s="249" t="s">
        <v>137</v>
      </c>
    </row>
    <row r="629" spans="1:65" s="13" customFormat="1" ht="11.25">
      <c r="B629" s="217"/>
      <c r="C629" s="218"/>
      <c r="D629" s="219" t="s">
        <v>145</v>
      </c>
      <c r="E629" s="220" t="s">
        <v>1</v>
      </c>
      <c r="F629" s="221" t="s">
        <v>1337</v>
      </c>
      <c r="G629" s="218"/>
      <c r="H629" s="222">
        <v>75</v>
      </c>
      <c r="I629" s="223"/>
      <c r="J629" s="218"/>
      <c r="K629" s="218"/>
      <c r="L629" s="224"/>
      <c r="M629" s="225"/>
      <c r="N629" s="226"/>
      <c r="O629" s="226"/>
      <c r="P629" s="226"/>
      <c r="Q629" s="226"/>
      <c r="R629" s="226"/>
      <c r="S629" s="226"/>
      <c r="T629" s="227"/>
      <c r="AT629" s="228" t="s">
        <v>145</v>
      </c>
      <c r="AU629" s="228" t="s">
        <v>151</v>
      </c>
      <c r="AV629" s="13" t="s">
        <v>89</v>
      </c>
      <c r="AW629" s="13" t="s">
        <v>34</v>
      </c>
      <c r="AX629" s="13" t="s">
        <v>87</v>
      </c>
      <c r="AY629" s="228" t="s">
        <v>137</v>
      </c>
    </row>
    <row r="630" spans="1:65" s="2" customFormat="1" ht="24" customHeight="1">
      <c r="A630" s="35"/>
      <c r="B630" s="36"/>
      <c r="C630" s="204" t="s">
        <v>1338</v>
      </c>
      <c r="D630" s="204" t="s">
        <v>139</v>
      </c>
      <c r="E630" s="205" t="s">
        <v>1339</v>
      </c>
      <c r="F630" s="206" t="s">
        <v>1340</v>
      </c>
      <c r="G630" s="207" t="s">
        <v>142</v>
      </c>
      <c r="H630" s="208">
        <v>432.5</v>
      </c>
      <c r="I630" s="209"/>
      <c r="J630" s="210">
        <f>ROUND(I630*H630,2)</f>
        <v>0</v>
      </c>
      <c r="K630" s="206" t="s">
        <v>143</v>
      </c>
      <c r="L630" s="40"/>
      <c r="M630" s="211" t="s">
        <v>1</v>
      </c>
      <c r="N630" s="212" t="s">
        <v>44</v>
      </c>
      <c r="O630" s="72"/>
      <c r="P630" s="213">
        <f>O630*H630</f>
        <v>0</v>
      </c>
      <c r="Q630" s="213">
        <v>2.1000000000000001E-4</v>
      </c>
      <c r="R630" s="213">
        <f>Q630*H630</f>
        <v>9.0825000000000003E-2</v>
      </c>
      <c r="S630" s="213">
        <v>0</v>
      </c>
      <c r="T630" s="214">
        <f>S630*H630</f>
        <v>0</v>
      </c>
      <c r="U630" s="35"/>
      <c r="V630" s="35"/>
      <c r="W630" s="35"/>
      <c r="X630" s="35"/>
      <c r="Y630" s="35"/>
      <c r="Z630" s="35"/>
      <c r="AA630" s="35"/>
      <c r="AB630" s="35"/>
      <c r="AC630" s="35"/>
      <c r="AD630" s="35"/>
      <c r="AE630" s="35"/>
      <c r="AR630" s="215" t="s">
        <v>144</v>
      </c>
      <c r="AT630" s="215" t="s">
        <v>139</v>
      </c>
      <c r="AU630" s="215" t="s">
        <v>151</v>
      </c>
      <c r="AY630" s="18" t="s">
        <v>137</v>
      </c>
      <c r="BE630" s="216">
        <f>IF(N630="základní",J630,0)</f>
        <v>0</v>
      </c>
      <c r="BF630" s="216">
        <f>IF(N630="snížená",J630,0)</f>
        <v>0</v>
      </c>
      <c r="BG630" s="216">
        <f>IF(N630="zákl. přenesená",J630,0)</f>
        <v>0</v>
      </c>
      <c r="BH630" s="216">
        <f>IF(N630="sníž. přenesená",J630,0)</f>
        <v>0</v>
      </c>
      <c r="BI630" s="216">
        <f>IF(N630="nulová",J630,0)</f>
        <v>0</v>
      </c>
      <c r="BJ630" s="18" t="s">
        <v>87</v>
      </c>
      <c r="BK630" s="216">
        <f>ROUND(I630*H630,2)</f>
        <v>0</v>
      </c>
      <c r="BL630" s="18" t="s">
        <v>144</v>
      </c>
      <c r="BM630" s="215" t="s">
        <v>1341</v>
      </c>
    </row>
    <row r="631" spans="1:65" s="13" customFormat="1" ht="22.5">
      <c r="B631" s="217"/>
      <c r="C631" s="218"/>
      <c r="D631" s="219" t="s">
        <v>145</v>
      </c>
      <c r="E631" s="220" t="s">
        <v>1</v>
      </c>
      <c r="F631" s="221" t="s">
        <v>1342</v>
      </c>
      <c r="G631" s="218"/>
      <c r="H631" s="222">
        <v>432.5</v>
      </c>
      <c r="I631" s="223"/>
      <c r="J631" s="218"/>
      <c r="K631" s="218"/>
      <c r="L631" s="224"/>
      <c r="M631" s="225"/>
      <c r="N631" s="226"/>
      <c r="O631" s="226"/>
      <c r="P631" s="226"/>
      <c r="Q631" s="226"/>
      <c r="R631" s="226"/>
      <c r="S631" s="226"/>
      <c r="T631" s="227"/>
      <c r="AT631" s="228" t="s">
        <v>145</v>
      </c>
      <c r="AU631" s="228" t="s">
        <v>151</v>
      </c>
      <c r="AV631" s="13" t="s">
        <v>89</v>
      </c>
      <c r="AW631" s="13" t="s">
        <v>34</v>
      </c>
      <c r="AX631" s="13" t="s">
        <v>87</v>
      </c>
      <c r="AY631" s="228" t="s">
        <v>137</v>
      </c>
    </row>
    <row r="632" spans="1:65" s="2" customFormat="1" ht="24" customHeight="1">
      <c r="A632" s="35"/>
      <c r="B632" s="36"/>
      <c r="C632" s="204" t="s">
        <v>404</v>
      </c>
      <c r="D632" s="204" t="s">
        <v>139</v>
      </c>
      <c r="E632" s="205" t="s">
        <v>1343</v>
      </c>
      <c r="F632" s="206" t="s">
        <v>1344</v>
      </c>
      <c r="G632" s="207" t="s">
        <v>142</v>
      </c>
      <c r="H632" s="208">
        <v>432.5</v>
      </c>
      <c r="I632" s="209"/>
      <c r="J632" s="210">
        <f>ROUND(I632*H632,2)</f>
        <v>0</v>
      </c>
      <c r="K632" s="206" t="s">
        <v>143</v>
      </c>
      <c r="L632" s="40"/>
      <c r="M632" s="211" t="s">
        <v>1</v>
      </c>
      <c r="N632" s="212" t="s">
        <v>44</v>
      </c>
      <c r="O632" s="72"/>
      <c r="P632" s="213">
        <f>O632*H632</f>
        <v>0</v>
      </c>
      <c r="Q632" s="213">
        <v>6.4999999999999997E-4</v>
      </c>
      <c r="R632" s="213">
        <f>Q632*H632</f>
        <v>0.28112500000000001</v>
      </c>
      <c r="S632" s="213">
        <v>0</v>
      </c>
      <c r="T632" s="214">
        <f>S632*H632</f>
        <v>0</v>
      </c>
      <c r="U632" s="35"/>
      <c r="V632" s="35"/>
      <c r="W632" s="35"/>
      <c r="X632" s="35"/>
      <c r="Y632" s="35"/>
      <c r="Z632" s="35"/>
      <c r="AA632" s="35"/>
      <c r="AB632" s="35"/>
      <c r="AC632" s="35"/>
      <c r="AD632" s="35"/>
      <c r="AE632" s="35"/>
      <c r="AR632" s="215" t="s">
        <v>144</v>
      </c>
      <c r="AT632" s="215" t="s">
        <v>139</v>
      </c>
      <c r="AU632" s="215" t="s">
        <v>151</v>
      </c>
      <c r="AY632" s="18" t="s">
        <v>137</v>
      </c>
      <c r="BE632" s="216">
        <f>IF(N632="základní",J632,0)</f>
        <v>0</v>
      </c>
      <c r="BF632" s="216">
        <f>IF(N632="snížená",J632,0)</f>
        <v>0</v>
      </c>
      <c r="BG632" s="216">
        <f>IF(N632="zákl. přenesená",J632,0)</f>
        <v>0</v>
      </c>
      <c r="BH632" s="216">
        <f>IF(N632="sníž. přenesená",J632,0)</f>
        <v>0</v>
      </c>
      <c r="BI632" s="216">
        <f>IF(N632="nulová",J632,0)</f>
        <v>0</v>
      </c>
      <c r="BJ632" s="18" t="s">
        <v>87</v>
      </c>
      <c r="BK632" s="216">
        <f>ROUND(I632*H632,2)</f>
        <v>0</v>
      </c>
      <c r="BL632" s="18" t="s">
        <v>144</v>
      </c>
      <c r="BM632" s="215" t="s">
        <v>1345</v>
      </c>
    </row>
    <row r="633" spans="1:65" s="15" customFormat="1" ht="11.25">
      <c r="B633" s="240"/>
      <c r="C633" s="241"/>
      <c r="D633" s="219" t="s">
        <v>145</v>
      </c>
      <c r="E633" s="242" t="s">
        <v>1</v>
      </c>
      <c r="F633" s="243" t="s">
        <v>1317</v>
      </c>
      <c r="G633" s="241"/>
      <c r="H633" s="242" t="s">
        <v>1</v>
      </c>
      <c r="I633" s="244"/>
      <c r="J633" s="241"/>
      <c r="K633" s="241"/>
      <c r="L633" s="245"/>
      <c r="M633" s="246"/>
      <c r="N633" s="247"/>
      <c r="O633" s="247"/>
      <c r="P633" s="247"/>
      <c r="Q633" s="247"/>
      <c r="R633" s="247"/>
      <c r="S633" s="247"/>
      <c r="T633" s="248"/>
      <c r="AT633" s="249" t="s">
        <v>145</v>
      </c>
      <c r="AU633" s="249" t="s">
        <v>151</v>
      </c>
      <c r="AV633" s="15" t="s">
        <v>87</v>
      </c>
      <c r="AW633" s="15" t="s">
        <v>34</v>
      </c>
      <c r="AX633" s="15" t="s">
        <v>79</v>
      </c>
      <c r="AY633" s="249" t="s">
        <v>137</v>
      </c>
    </row>
    <row r="634" spans="1:65" s="13" customFormat="1" ht="11.25">
      <c r="B634" s="217"/>
      <c r="C634" s="218"/>
      <c r="D634" s="219" t="s">
        <v>145</v>
      </c>
      <c r="E634" s="220" t="s">
        <v>1</v>
      </c>
      <c r="F634" s="221" t="s">
        <v>1346</v>
      </c>
      <c r="G634" s="218"/>
      <c r="H634" s="222">
        <v>432.5</v>
      </c>
      <c r="I634" s="223"/>
      <c r="J634" s="218"/>
      <c r="K634" s="218"/>
      <c r="L634" s="224"/>
      <c r="M634" s="225"/>
      <c r="N634" s="226"/>
      <c r="O634" s="226"/>
      <c r="P634" s="226"/>
      <c r="Q634" s="226"/>
      <c r="R634" s="226"/>
      <c r="S634" s="226"/>
      <c r="T634" s="227"/>
      <c r="AT634" s="228" t="s">
        <v>145</v>
      </c>
      <c r="AU634" s="228" t="s">
        <v>151</v>
      </c>
      <c r="AV634" s="13" t="s">
        <v>89</v>
      </c>
      <c r="AW634" s="13" t="s">
        <v>34</v>
      </c>
      <c r="AX634" s="13" t="s">
        <v>87</v>
      </c>
      <c r="AY634" s="228" t="s">
        <v>137</v>
      </c>
    </row>
    <row r="635" spans="1:65" s="2" customFormat="1" ht="24" customHeight="1">
      <c r="A635" s="35"/>
      <c r="B635" s="36"/>
      <c r="C635" s="204" t="s">
        <v>1347</v>
      </c>
      <c r="D635" s="204" t="s">
        <v>139</v>
      </c>
      <c r="E635" s="205" t="s">
        <v>1348</v>
      </c>
      <c r="F635" s="206" t="s">
        <v>1349</v>
      </c>
      <c r="G635" s="207" t="s">
        <v>142</v>
      </c>
      <c r="H635" s="208">
        <v>333.5</v>
      </c>
      <c r="I635" s="209"/>
      <c r="J635" s="210">
        <f>ROUND(I635*H635,2)</f>
        <v>0</v>
      </c>
      <c r="K635" s="206" t="s">
        <v>143</v>
      </c>
      <c r="L635" s="40"/>
      <c r="M635" s="211" t="s">
        <v>1</v>
      </c>
      <c r="N635" s="212" t="s">
        <v>44</v>
      </c>
      <c r="O635" s="72"/>
      <c r="P635" s="213">
        <f>O635*H635</f>
        <v>0</v>
      </c>
      <c r="Q635" s="213">
        <v>1.1E-4</v>
      </c>
      <c r="R635" s="213">
        <f>Q635*H635</f>
        <v>3.6685000000000002E-2</v>
      </c>
      <c r="S635" s="213">
        <v>0</v>
      </c>
      <c r="T635" s="214">
        <f>S635*H635</f>
        <v>0</v>
      </c>
      <c r="U635" s="35"/>
      <c r="V635" s="35"/>
      <c r="W635" s="35"/>
      <c r="X635" s="35"/>
      <c r="Y635" s="35"/>
      <c r="Z635" s="35"/>
      <c r="AA635" s="35"/>
      <c r="AB635" s="35"/>
      <c r="AC635" s="35"/>
      <c r="AD635" s="35"/>
      <c r="AE635" s="35"/>
      <c r="AR635" s="215" t="s">
        <v>144</v>
      </c>
      <c r="AT635" s="215" t="s">
        <v>139</v>
      </c>
      <c r="AU635" s="215" t="s">
        <v>151</v>
      </c>
      <c r="AY635" s="18" t="s">
        <v>137</v>
      </c>
      <c r="BE635" s="216">
        <f>IF(N635="základní",J635,0)</f>
        <v>0</v>
      </c>
      <c r="BF635" s="216">
        <f>IF(N635="snížená",J635,0)</f>
        <v>0</v>
      </c>
      <c r="BG635" s="216">
        <f>IF(N635="zákl. přenesená",J635,0)</f>
        <v>0</v>
      </c>
      <c r="BH635" s="216">
        <f>IF(N635="sníž. přenesená",J635,0)</f>
        <v>0</v>
      </c>
      <c r="BI635" s="216">
        <f>IF(N635="nulová",J635,0)</f>
        <v>0</v>
      </c>
      <c r="BJ635" s="18" t="s">
        <v>87</v>
      </c>
      <c r="BK635" s="216">
        <f>ROUND(I635*H635,2)</f>
        <v>0</v>
      </c>
      <c r="BL635" s="18" t="s">
        <v>144</v>
      </c>
      <c r="BM635" s="215" t="s">
        <v>1350</v>
      </c>
    </row>
    <row r="636" spans="1:65" s="13" customFormat="1" ht="22.5">
      <c r="B636" s="217"/>
      <c r="C636" s="218"/>
      <c r="D636" s="219" t="s">
        <v>145</v>
      </c>
      <c r="E636" s="220" t="s">
        <v>1</v>
      </c>
      <c r="F636" s="221" t="s">
        <v>1351</v>
      </c>
      <c r="G636" s="218"/>
      <c r="H636" s="222">
        <v>333.5</v>
      </c>
      <c r="I636" s="223"/>
      <c r="J636" s="218"/>
      <c r="K636" s="218"/>
      <c r="L636" s="224"/>
      <c r="M636" s="225"/>
      <c r="N636" s="226"/>
      <c r="O636" s="226"/>
      <c r="P636" s="226"/>
      <c r="Q636" s="226"/>
      <c r="R636" s="226"/>
      <c r="S636" s="226"/>
      <c r="T636" s="227"/>
      <c r="AT636" s="228" t="s">
        <v>145</v>
      </c>
      <c r="AU636" s="228" t="s">
        <v>151</v>
      </c>
      <c r="AV636" s="13" t="s">
        <v>89</v>
      </c>
      <c r="AW636" s="13" t="s">
        <v>34</v>
      </c>
      <c r="AX636" s="13" t="s">
        <v>87</v>
      </c>
      <c r="AY636" s="228" t="s">
        <v>137</v>
      </c>
    </row>
    <row r="637" spans="1:65" s="2" customFormat="1" ht="24" customHeight="1">
      <c r="A637" s="35"/>
      <c r="B637" s="36"/>
      <c r="C637" s="204" t="s">
        <v>407</v>
      </c>
      <c r="D637" s="204" t="s">
        <v>139</v>
      </c>
      <c r="E637" s="205" t="s">
        <v>1352</v>
      </c>
      <c r="F637" s="206" t="s">
        <v>1353</v>
      </c>
      <c r="G637" s="207" t="s">
        <v>142</v>
      </c>
      <c r="H637" s="208">
        <v>333.5</v>
      </c>
      <c r="I637" s="209"/>
      <c r="J637" s="210">
        <f>ROUND(I637*H637,2)</f>
        <v>0</v>
      </c>
      <c r="K637" s="206" t="s">
        <v>143</v>
      </c>
      <c r="L637" s="40"/>
      <c r="M637" s="211" t="s">
        <v>1</v>
      </c>
      <c r="N637" s="212" t="s">
        <v>44</v>
      </c>
      <c r="O637" s="72"/>
      <c r="P637" s="213">
        <f>O637*H637</f>
        <v>0</v>
      </c>
      <c r="Q637" s="213">
        <v>3.8000000000000002E-4</v>
      </c>
      <c r="R637" s="213">
        <f>Q637*H637</f>
        <v>0.12673000000000001</v>
      </c>
      <c r="S637" s="213">
        <v>0</v>
      </c>
      <c r="T637" s="214">
        <f>S637*H637</f>
        <v>0</v>
      </c>
      <c r="U637" s="35"/>
      <c r="V637" s="35"/>
      <c r="W637" s="35"/>
      <c r="X637" s="35"/>
      <c r="Y637" s="35"/>
      <c r="Z637" s="35"/>
      <c r="AA637" s="35"/>
      <c r="AB637" s="35"/>
      <c r="AC637" s="35"/>
      <c r="AD637" s="35"/>
      <c r="AE637" s="35"/>
      <c r="AR637" s="215" t="s">
        <v>144</v>
      </c>
      <c r="AT637" s="215" t="s">
        <v>139</v>
      </c>
      <c r="AU637" s="215" t="s">
        <v>151</v>
      </c>
      <c r="AY637" s="18" t="s">
        <v>137</v>
      </c>
      <c r="BE637" s="216">
        <f>IF(N637="základní",J637,0)</f>
        <v>0</v>
      </c>
      <c r="BF637" s="216">
        <f>IF(N637="snížená",J637,0)</f>
        <v>0</v>
      </c>
      <c r="BG637" s="216">
        <f>IF(N637="zákl. přenesená",J637,0)</f>
        <v>0</v>
      </c>
      <c r="BH637" s="216">
        <f>IF(N637="sníž. přenesená",J637,0)</f>
        <v>0</v>
      </c>
      <c r="BI637" s="216">
        <f>IF(N637="nulová",J637,0)</f>
        <v>0</v>
      </c>
      <c r="BJ637" s="18" t="s">
        <v>87</v>
      </c>
      <c r="BK637" s="216">
        <f>ROUND(I637*H637,2)</f>
        <v>0</v>
      </c>
      <c r="BL637" s="18" t="s">
        <v>144</v>
      </c>
      <c r="BM637" s="215" t="s">
        <v>1354</v>
      </c>
    </row>
    <row r="638" spans="1:65" s="15" customFormat="1" ht="11.25">
      <c r="B638" s="240"/>
      <c r="C638" s="241"/>
      <c r="D638" s="219" t="s">
        <v>145</v>
      </c>
      <c r="E638" s="242" t="s">
        <v>1</v>
      </c>
      <c r="F638" s="243" t="s">
        <v>1317</v>
      </c>
      <c r="G638" s="241"/>
      <c r="H638" s="242" t="s">
        <v>1</v>
      </c>
      <c r="I638" s="244"/>
      <c r="J638" s="241"/>
      <c r="K638" s="241"/>
      <c r="L638" s="245"/>
      <c r="M638" s="246"/>
      <c r="N638" s="247"/>
      <c r="O638" s="247"/>
      <c r="P638" s="247"/>
      <c r="Q638" s="247"/>
      <c r="R638" s="247"/>
      <c r="S638" s="247"/>
      <c r="T638" s="248"/>
      <c r="AT638" s="249" t="s">
        <v>145</v>
      </c>
      <c r="AU638" s="249" t="s">
        <v>151</v>
      </c>
      <c r="AV638" s="15" t="s">
        <v>87</v>
      </c>
      <c r="AW638" s="15" t="s">
        <v>34</v>
      </c>
      <c r="AX638" s="15" t="s">
        <v>79</v>
      </c>
      <c r="AY638" s="249" t="s">
        <v>137</v>
      </c>
    </row>
    <row r="639" spans="1:65" s="13" customFormat="1" ht="11.25">
      <c r="B639" s="217"/>
      <c r="C639" s="218"/>
      <c r="D639" s="219" t="s">
        <v>145</v>
      </c>
      <c r="E639" s="220" t="s">
        <v>1</v>
      </c>
      <c r="F639" s="221" t="s">
        <v>1355</v>
      </c>
      <c r="G639" s="218"/>
      <c r="H639" s="222">
        <v>333.5</v>
      </c>
      <c r="I639" s="223"/>
      <c r="J639" s="218"/>
      <c r="K639" s="218"/>
      <c r="L639" s="224"/>
      <c r="M639" s="225"/>
      <c r="N639" s="226"/>
      <c r="O639" s="226"/>
      <c r="P639" s="226"/>
      <c r="Q639" s="226"/>
      <c r="R639" s="226"/>
      <c r="S639" s="226"/>
      <c r="T639" s="227"/>
      <c r="AT639" s="228" t="s">
        <v>145</v>
      </c>
      <c r="AU639" s="228" t="s">
        <v>151</v>
      </c>
      <c r="AV639" s="13" t="s">
        <v>89</v>
      </c>
      <c r="AW639" s="13" t="s">
        <v>34</v>
      </c>
      <c r="AX639" s="13" t="s">
        <v>87</v>
      </c>
      <c r="AY639" s="228" t="s">
        <v>137</v>
      </c>
    </row>
    <row r="640" spans="1:65" s="2" customFormat="1" ht="24" customHeight="1">
      <c r="A640" s="35"/>
      <c r="B640" s="36"/>
      <c r="C640" s="204" t="s">
        <v>1356</v>
      </c>
      <c r="D640" s="204" t="s">
        <v>139</v>
      </c>
      <c r="E640" s="205" t="s">
        <v>1357</v>
      </c>
      <c r="F640" s="206" t="s">
        <v>1358</v>
      </c>
      <c r="G640" s="207" t="s">
        <v>142</v>
      </c>
      <c r="H640" s="208">
        <v>14.5</v>
      </c>
      <c r="I640" s="209"/>
      <c r="J640" s="210">
        <f>ROUND(I640*H640,2)</f>
        <v>0</v>
      </c>
      <c r="K640" s="206" t="s">
        <v>143</v>
      </c>
      <c r="L640" s="40"/>
      <c r="M640" s="211" t="s">
        <v>1</v>
      </c>
      <c r="N640" s="212" t="s">
        <v>44</v>
      </c>
      <c r="O640" s="72"/>
      <c r="P640" s="213">
        <f>O640*H640</f>
        <v>0</v>
      </c>
      <c r="Q640" s="213">
        <v>1.3999999999999999E-4</v>
      </c>
      <c r="R640" s="213">
        <f>Q640*H640</f>
        <v>2.0299999999999997E-3</v>
      </c>
      <c r="S640" s="213">
        <v>0</v>
      </c>
      <c r="T640" s="214">
        <f>S640*H640</f>
        <v>0</v>
      </c>
      <c r="U640" s="35"/>
      <c r="V640" s="35"/>
      <c r="W640" s="35"/>
      <c r="X640" s="35"/>
      <c r="Y640" s="35"/>
      <c r="Z640" s="35"/>
      <c r="AA640" s="35"/>
      <c r="AB640" s="35"/>
      <c r="AC640" s="35"/>
      <c r="AD640" s="35"/>
      <c r="AE640" s="35"/>
      <c r="AR640" s="215" t="s">
        <v>144</v>
      </c>
      <c r="AT640" s="215" t="s">
        <v>139</v>
      </c>
      <c r="AU640" s="215" t="s">
        <v>151</v>
      </c>
      <c r="AY640" s="18" t="s">
        <v>137</v>
      </c>
      <c r="BE640" s="216">
        <f>IF(N640="základní",J640,0)</f>
        <v>0</v>
      </c>
      <c r="BF640" s="216">
        <f>IF(N640="snížená",J640,0)</f>
        <v>0</v>
      </c>
      <c r="BG640" s="216">
        <f>IF(N640="zákl. přenesená",J640,0)</f>
        <v>0</v>
      </c>
      <c r="BH640" s="216">
        <f>IF(N640="sníž. přenesená",J640,0)</f>
        <v>0</v>
      </c>
      <c r="BI640" s="216">
        <f>IF(N640="nulová",J640,0)</f>
        <v>0</v>
      </c>
      <c r="BJ640" s="18" t="s">
        <v>87</v>
      </c>
      <c r="BK640" s="216">
        <f>ROUND(I640*H640,2)</f>
        <v>0</v>
      </c>
      <c r="BL640" s="18" t="s">
        <v>144</v>
      </c>
      <c r="BM640" s="215" t="s">
        <v>1359</v>
      </c>
    </row>
    <row r="641" spans="1:65" s="13" customFormat="1" ht="11.25">
      <c r="B641" s="217"/>
      <c r="C641" s="218"/>
      <c r="D641" s="219" t="s">
        <v>145</v>
      </c>
      <c r="E641" s="220" t="s">
        <v>1</v>
      </c>
      <c r="F641" s="221" t="s">
        <v>1360</v>
      </c>
      <c r="G641" s="218"/>
      <c r="H641" s="222">
        <v>14.5</v>
      </c>
      <c r="I641" s="223"/>
      <c r="J641" s="218"/>
      <c r="K641" s="218"/>
      <c r="L641" s="224"/>
      <c r="M641" s="225"/>
      <c r="N641" s="226"/>
      <c r="O641" s="226"/>
      <c r="P641" s="226"/>
      <c r="Q641" s="226"/>
      <c r="R641" s="226"/>
      <c r="S641" s="226"/>
      <c r="T641" s="227"/>
      <c r="AT641" s="228" t="s">
        <v>145</v>
      </c>
      <c r="AU641" s="228" t="s">
        <v>151</v>
      </c>
      <c r="AV641" s="13" t="s">
        <v>89</v>
      </c>
      <c r="AW641" s="13" t="s">
        <v>34</v>
      </c>
      <c r="AX641" s="13" t="s">
        <v>87</v>
      </c>
      <c r="AY641" s="228" t="s">
        <v>137</v>
      </c>
    </row>
    <row r="642" spans="1:65" s="2" customFormat="1" ht="16.5" customHeight="1">
      <c r="A642" s="35"/>
      <c r="B642" s="36"/>
      <c r="C642" s="204" t="s">
        <v>411</v>
      </c>
      <c r="D642" s="204" t="s">
        <v>139</v>
      </c>
      <c r="E642" s="205" t="s">
        <v>1361</v>
      </c>
      <c r="F642" s="206" t="s">
        <v>1362</v>
      </c>
      <c r="G642" s="207" t="s">
        <v>188</v>
      </c>
      <c r="H642" s="208">
        <v>195.8</v>
      </c>
      <c r="I642" s="209"/>
      <c r="J642" s="210">
        <f>ROUND(I642*H642,2)</f>
        <v>0</v>
      </c>
      <c r="K642" s="206" t="s">
        <v>143</v>
      </c>
      <c r="L642" s="40"/>
      <c r="M642" s="211" t="s">
        <v>1</v>
      </c>
      <c r="N642" s="212" t="s">
        <v>44</v>
      </c>
      <c r="O642" s="72"/>
      <c r="P642" s="213">
        <f>O642*H642</f>
        <v>0</v>
      </c>
      <c r="Q642" s="213">
        <v>1.0000000000000001E-5</v>
      </c>
      <c r="R642" s="213">
        <f>Q642*H642</f>
        <v>1.9580000000000001E-3</v>
      </c>
      <c r="S642" s="213">
        <v>0</v>
      </c>
      <c r="T642" s="214">
        <f>S642*H642</f>
        <v>0</v>
      </c>
      <c r="U642" s="35"/>
      <c r="V642" s="35"/>
      <c r="W642" s="35"/>
      <c r="X642" s="35"/>
      <c r="Y642" s="35"/>
      <c r="Z642" s="35"/>
      <c r="AA642" s="35"/>
      <c r="AB642" s="35"/>
      <c r="AC642" s="35"/>
      <c r="AD642" s="35"/>
      <c r="AE642" s="35"/>
      <c r="AR642" s="215" t="s">
        <v>144</v>
      </c>
      <c r="AT642" s="215" t="s">
        <v>139</v>
      </c>
      <c r="AU642" s="215" t="s">
        <v>151</v>
      </c>
      <c r="AY642" s="18" t="s">
        <v>137</v>
      </c>
      <c r="BE642" s="216">
        <f>IF(N642="základní",J642,0)</f>
        <v>0</v>
      </c>
      <c r="BF642" s="216">
        <f>IF(N642="snížená",J642,0)</f>
        <v>0</v>
      </c>
      <c r="BG642" s="216">
        <f>IF(N642="zákl. přenesená",J642,0)</f>
        <v>0</v>
      </c>
      <c r="BH642" s="216">
        <f>IF(N642="sníž. přenesená",J642,0)</f>
        <v>0</v>
      </c>
      <c r="BI642" s="216">
        <f>IF(N642="nulová",J642,0)</f>
        <v>0</v>
      </c>
      <c r="BJ642" s="18" t="s">
        <v>87</v>
      </c>
      <c r="BK642" s="216">
        <f>ROUND(I642*H642,2)</f>
        <v>0</v>
      </c>
      <c r="BL642" s="18" t="s">
        <v>144</v>
      </c>
      <c r="BM642" s="215" t="s">
        <v>1363</v>
      </c>
    </row>
    <row r="643" spans="1:65" s="13" customFormat="1" ht="11.25">
      <c r="B643" s="217"/>
      <c r="C643" s="218"/>
      <c r="D643" s="219" t="s">
        <v>145</v>
      </c>
      <c r="E643" s="220" t="s">
        <v>1</v>
      </c>
      <c r="F643" s="221" t="s">
        <v>1364</v>
      </c>
      <c r="G643" s="218"/>
      <c r="H643" s="222">
        <v>195.8</v>
      </c>
      <c r="I643" s="223"/>
      <c r="J643" s="218"/>
      <c r="K643" s="218"/>
      <c r="L643" s="224"/>
      <c r="M643" s="225"/>
      <c r="N643" s="226"/>
      <c r="O643" s="226"/>
      <c r="P643" s="226"/>
      <c r="Q643" s="226"/>
      <c r="R643" s="226"/>
      <c r="S643" s="226"/>
      <c r="T643" s="227"/>
      <c r="AT643" s="228" t="s">
        <v>145</v>
      </c>
      <c r="AU643" s="228" t="s">
        <v>151</v>
      </c>
      <c r="AV643" s="13" t="s">
        <v>89</v>
      </c>
      <c r="AW643" s="13" t="s">
        <v>34</v>
      </c>
      <c r="AX643" s="13" t="s">
        <v>87</v>
      </c>
      <c r="AY643" s="228" t="s">
        <v>137</v>
      </c>
    </row>
    <row r="644" spans="1:65" s="2" customFormat="1" ht="24" customHeight="1">
      <c r="A644" s="35"/>
      <c r="B644" s="36"/>
      <c r="C644" s="204" t="s">
        <v>1365</v>
      </c>
      <c r="D644" s="204" t="s">
        <v>139</v>
      </c>
      <c r="E644" s="205" t="s">
        <v>1366</v>
      </c>
      <c r="F644" s="206" t="s">
        <v>1367</v>
      </c>
      <c r="G644" s="207" t="s">
        <v>188</v>
      </c>
      <c r="H644" s="208">
        <v>195.8</v>
      </c>
      <c r="I644" s="209"/>
      <c r="J644" s="210">
        <f>ROUND(I644*H644,2)</f>
        <v>0</v>
      </c>
      <c r="K644" s="206" t="s">
        <v>143</v>
      </c>
      <c r="L644" s="40"/>
      <c r="M644" s="211" t="s">
        <v>1</v>
      </c>
      <c r="N644" s="212" t="s">
        <v>44</v>
      </c>
      <c r="O644" s="72"/>
      <c r="P644" s="213">
        <f>O644*H644</f>
        <v>0</v>
      </c>
      <c r="Q644" s="213">
        <v>8.4999999999999995E-4</v>
      </c>
      <c r="R644" s="213">
        <f>Q644*H644</f>
        <v>0.16642999999999999</v>
      </c>
      <c r="S644" s="213">
        <v>0</v>
      </c>
      <c r="T644" s="214">
        <f>S644*H644</f>
        <v>0</v>
      </c>
      <c r="U644" s="35"/>
      <c r="V644" s="35"/>
      <c r="W644" s="35"/>
      <c r="X644" s="35"/>
      <c r="Y644" s="35"/>
      <c r="Z644" s="35"/>
      <c r="AA644" s="35"/>
      <c r="AB644" s="35"/>
      <c r="AC644" s="35"/>
      <c r="AD644" s="35"/>
      <c r="AE644" s="35"/>
      <c r="AR644" s="215" t="s">
        <v>144</v>
      </c>
      <c r="AT644" s="215" t="s">
        <v>139</v>
      </c>
      <c r="AU644" s="215" t="s">
        <v>151</v>
      </c>
      <c r="AY644" s="18" t="s">
        <v>137</v>
      </c>
      <c r="BE644" s="216">
        <f>IF(N644="základní",J644,0)</f>
        <v>0</v>
      </c>
      <c r="BF644" s="216">
        <f>IF(N644="snížená",J644,0)</f>
        <v>0</v>
      </c>
      <c r="BG644" s="216">
        <f>IF(N644="zákl. přenesená",J644,0)</f>
        <v>0</v>
      </c>
      <c r="BH644" s="216">
        <f>IF(N644="sníž. přenesená",J644,0)</f>
        <v>0</v>
      </c>
      <c r="BI644" s="216">
        <f>IF(N644="nulová",J644,0)</f>
        <v>0</v>
      </c>
      <c r="BJ644" s="18" t="s">
        <v>87</v>
      </c>
      <c r="BK644" s="216">
        <f>ROUND(I644*H644,2)</f>
        <v>0</v>
      </c>
      <c r="BL644" s="18" t="s">
        <v>144</v>
      </c>
      <c r="BM644" s="215" t="s">
        <v>1368</v>
      </c>
    </row>
    <row r="645" spans="1:65" s="15" customFormat="1" ht="11.25">
      <c r="B645" s="240"/>
      <c r="C645" s="241"/>
      <c r="D645" s="219" t="s">
        <v>145</v>
      </c>
      <c r="E645" s="242" t="s">
        <v>1</v>
      </c>
      <c r="F645" s="243" t="s">
        <v>1369</v>
      </c>
      <c r="G645" s="241"/>
      <c r="H645" s="242" t="s">
        <v>1</v>
      </c>
      <c r="I645" s="244"/>
      <c r="J645" s="241"/>
      <c r="K645" s="241"/>
      <c r="L645" s="245"/>
      <c r="M645" s="246"/>
      <c r="N645" s="247"/>
      <c r="O645" s="247"/>
      <c r="P645" s="247"/>
      <c r="Q645" s="247"/>
      <c r="R645" s="247"/>
      <c r="S645" s="247"/>
      <c r="T645" s="248"/>
      <c r="AT645" s="249" t="s">
        <v>145</v>
      </c>
      <c r="AU645" s="249" t="s">
        <v>151</v>
      </c>
      <c r="AV645" s="15" t="s">
        <v>87</v>
      </c>
      <c r="AW645" s="15" t="s">
        <v>34</v>
      </c>
      <c r="AX645" s="15" t="s">
        <v>79</v>
      </c>
      <c r="AY645" s="249" t="s">
        <v>137</v>
      </c>
    </row>
    <row r="646" spans="1:65" s="13" customFormat="1" ht="11.25">
      <c r="B646" s="217"/>
      <c r="C646" s="218"/>
      <c r="D646" s="219" t="s">
        <v>145</v>
      </c>
      <c r="E646" s="220" t="s">
        <v>1</v>
      </c>
      <c r="F646" s="221" t="s">
        <v>1370</v>
      </c>
      <c r="G646" s="218"/>
      <c r="H646" s="222">
        <v>32</v>
      </c>
      <c r="I646" s="223"/>
      <c r="J646" s="218"/>
      <c r="K646" s="218"/>
      <c r="L646" s="224"/>
      <c r="M646" s="225"/>
      <c r="N646" s="226"/>
      <c r="O646" s="226"/>
      <c r="P646" s="226"/>
      <c r="Q646" s="226"/>
      <c r="R646" s="226"/>
      <c r="S646" s="226"/>
      <c r="T646" s="227"/>
      <c r="AT646" s="228" t="s">
        <v>145</v>
      </c>
      <c r="AU646" s="228" t="s">
        <v>151</v>
      </c>
      <c r="AV646" s="13" t="s">
        <v>89</v>
      </c>
      <c r="AW646" s="13" t="s">
        <v>34</v>
      </c>
      <c r="AX646" s="13" t="s">
        <v>79</v>
      </c>
      <c r="AY646" s="228" t="s">
        <v>137</v>
      </c>
    </row>
    <row r="647" spans="1:65" s="13" customFormat="1" ht="22.5">
      <c r="B647" s="217"/>
      <c r="C647" s="218"/>
      <c r="D647" s="219" t="s">
        <v>145</v>
      </c>
      <c r="E647" s="220" t="s">
        <v>1</v>
      </c>
      <c r="F647" s="221" t="s">
        <v>1371</v>
      </c>
      <c r="G647" s="218"/>
      <c r="H647" s="222">
        <v>154.5</v>
      </c>
      <c r="I647" s="223"/>
      <c r="J647" s="218"/>
      <c r="K647" s="218"/>
      <c r="L647" s="224"/>
      <c r="M647" s="225"/>
      <c r="N647" s="226"/>
      <c r="O647" s="226"/>
      <c r="P647" s="226"/>
      <c r="Q647" s="226"/>
      <c r="R647" s="226"/>
      <c r="S647" s="226"/>
      <c r="T647" s="227"/>
      <c r="AT647" s="228" t="s">
        <v>145</v>
      </c>
      <c r="AU647" s="228" t="s">
        <v>151</v>
      </c>
      <c r="AV647" s="13" t="s">
        <v>89</v>
      </c>
      <c r="AW647" s="13" t="s">
        <v>34</v>
      </c>
      <c r="AX647" s="13" t="s">
        <v>79</v>
      </c>
      <c r="AY647" s="228" t="s">
        <v>137</v>
      </c>
    </row>
    <row r="648" spans="1:65" s="13" customFormat="1" ht="11.25">
      <c r="B648" s="217"/>
      <c r="C648" s="218"/>
      <c r="D648" s="219" t="s">
        <v>145</v>
      </c>
      <c r="E648" s="220" t="s">
        <v>1</v>
      </c>
      <c r="F648" s="221" t="s">
        <v>1372</v>
      </c>
      <c r="G648" s="218"/>
      <c r="H648" s="222">
        <v>1.5</v>
      </c>
      <c r="I648" s="223"/>
      <c r="J648" s="218"/>
      <c r="K648" s="218"/>
      <c r="L648" s="224"/>
      <c r="M648" s="225"/>
      <c r="N648" s="226"/>
      <c r="O648" s="226"/>
      <c r="P648" s="226"/>
      <c r="Q648" s="226"/>
      <c r="R648" s="226"/>
      <c r="S648" s="226"/>
      <c r="T648" s="227"/>
      <c r="AT648" s="228" t="s">
        <v>145</v>
      </c>
      <c r="AU648" s="228" t="s">
        <v>151</v>
      </c>
      <c r="AV648" s="13" t="s">
        <v>89</v>
      </c>
      <c r="AW648" s="13" t="s">
        <v>34</v>
      </c>
      <c r="AX648" s="13" t="s">
        <v>79</v>
      </c>
      <c r="AY648" s="228" t="s">
        <v>137</v>
      </c>
    </row>
    <row r="649" spans="1:65" s="13" customFormat="1" ht="11.25">
      <c r="B649" s="217"/>
      <c r="C649" s="218"/>
      <c r="D649" s="219" t="s">
        <v>145</v>
      </c>
      <c r="E649" s="220" t="s">
        <v>1</v>
      </c>
      <c r="F649" s="221" t="s">
        <v>1373</v>
      </c>
      <c r="G649" s="218"/>
      <c r="H649" s="222">
        <v>7.8</v>
      </c>
      <c r="I649" s="223"/>
      <c r="J649" s="218"/>
      <c r="K649" s="218"/>
      <c r="L649" s="224"/>
      <c r="M649" s="225"/>
      <c r="N649" s="226"/>
      <c r="O649" s="226"/>
      <c r="P649" s="226"/>
      <c r="Q649" s="226"/>
      <c r="R649" s="226"/>
      <c r="S649" s="226"/>
      <c r="T649" s="227"/>
      <c r="AT649" s="228" t="s">
        <v>145</v>
      </c>
      <c r="AU649" s="228" t="s">
        <v>151</v>
      </c>
      <c r="AV649" s="13" t="s">
        <v>89</v>
      </c>
      <c r="AW649" s="13" t="s">
        <v>34</v>
      </c>
      <c r="AX649" s="13" t="s">
        <v>79</v>
      </c>
      <c r="AY649" s="228" t="s">
        <v>137</v>
      </c>
    </row>
    <row r="650" spans="1:65" s="14" customFormat="1" ht="11.25">
      <c r="B650" s="229"/>
      <c r="C650" s="230"/>
      <c r="D650" s="219" t="s">
        <v>145</v>
      </c>
      <c r="E650" s="231" t="s">
        <v>1</v>
      </c>
      <c r="F650" s="232" t="s">
        <v>147</v>
      </c>
      <c r="G650" s="230"/>
      <c r="H650" s="233">
        <v>195.8</v>
      </c>
      <c r="I650" s="234"/>
      <c r="J650" s="230"/>
      <c r="K650" s="230"/>
      <c r="L650" s="235"/>
      <c r="M650" s="236"/>
      <c r="N650" s="237"/>
      <c r="O650" s="237"/>
      <c r="P650" s="237"/>
      <c r="Q650" s="237"/>
      <c r="R650" s="237"/>
      <c r="S650" s="237"/>
      <c r="T650" s="238"/>
      <c r="AT650" s="239" t="s">
        <v>145</v>
      </c>
      <c r="AU650" s="239" t="s">
        <v>151</v>
      </c>
      <c r="AV650" s="14" t="s">
        <v>144</v>
      </c>
      <c r="AW650" s="14" t="s">
        <v>34</v>
      </c>
      <c r="AX650" s="14" t="s">
        <v>87</v>
      </c>
      <c r="AY650" s="239" t="s">
        <v>137</v>
      </c>
    </row>
    <row r="651" spans="1:65" s="2" customFormat="1" ht="24" customHeight="1">
      <c r="A651" s="35"/>
      <c r="B651" s="36"/>
      <c r="C651" s="204" t="s">
        <v>414</v>
      </c>
      <c r="D651" s="204" t="s">
        <v>139</v>
      </c>
      <c r="E651" s="205" t="s">
        <v>1374</v>
      </c>
      <c r="F651" s="206" t="s">
        <v>1375</v>
      </c>
      <c r="G651" s="207" t="s">
        <v>188</v>
      </c>
      <c r="H651" s="208">
        <v>195.8</v>
      </c>
      <c r="I651" s="209"/>
      <c r="J651" s="210">
        <f>ROUND(I651*H651,2)</f>
        <v>0</v>
      </c>
      <c r="K651" s="206" t="s">
        <v>143</v>
      </c>
      <c r="L651" s="40"/>
      <c r="M651" s="211" t="s">
        <v>1</v>
      </c>
      <c r="N651" s="212" t="s">
        <v>44</v>
      </c>
      <c r="O651" s="72"/>
      <c r="P651" s="213">
        <f>O651*H651</f>
        <v>0</v>
      </c>
      <c r="Q651" s="213">
        <v>2.5999999999999999E-3</v>
      </c>
      <c r="R651" s="213">
        <f>Q651*H651</f>
        <v>0.50907999999999998</v>
      </c>
      <c r="S651" s="213">
        <v>0</v>
      </c>
      <c r="T651" s="214">
        <f>S651*H651</f>
        <v>0</v>
      </c>
      <c r="U651" s="35"/>
      <c r="V651" s="35"/>
      <c r="W651" s="35"/>
      <c r="X651" s="35"/>
      <c r="Y651" s="35"/>
      <c r="Z651" s="35"/>
      <c r="AA651" s="35"/>
      <c r="AB651" s="35"/>
      <c r="AC651" s="35"/>
      <c r="AD651" s="35"/>
      <c r="AE651" s="35"/>
      <c r="AR651" s="215" t="s">
        <v>144</v>
      </c>
      <c r="AT651" s="215" t="s">
        <v>139</v>
      </c>
      <c r="AU651" s="215" t="s">
        <v>151</v>
      </c>
      <c r="AY651" s="18" t="s">
        <v>137</v>
      </c>
      <c r="BE651" s="216">
        <f>IF(N651="základní",J651,0)</f>
        <v>0</v>
      </c>
      <c r="BF651" s="216">
        <f>IF(N651="snížená",J651,0)</f>
        <v>0</v>
      </c>
      <c r="BG651" s="216">
        <f>IF(N651="zákl. přenesená",J651,0)</f>
        <v>0</v>
      </c>
      <c r="BH651" s="216">
        <f>IF(N651="sníž. přenesená",J651,0)</f>
        <v>0</v>
      </c>
      <c r="BI651" s="216">
        <f>IF(N651="nulová",J651,0)</f>
        <v>0</v>
      </c>
      <c r="BJ651" s="18" t="s">
        <v>87</v>
      </c>
      <c r="BK651" s="216">
        <f>ROUND(I651*H651,2)</f>
        <v>0</v>
      </c>
      <c r="BL651" s="18" t="s">
        <v>144</v>
      </c>
      <c r="BM651" s="215" t="s">
        <v>1376</v>
      </c>
    </row>
    <row r="652" spans="1:65" s="15" customFormat="1" ht="11.25">
      <c r="B652" s="240"/>
      <c r="C652" s="241"/>
      <c r="D652" s="219" t="s">
        <v>145</v>
      </c>
      <c r="E652" s="242" t="s">
        <v>1</v>
      </c>
      <c r="F652" s="243" t="s">
        <v>1317</v>
      </c>
      <c r="G652" s="241"/>
      <c r="H652" s="242" t="s">
        <v>1</v>
      </c>
      <c r="I652" s="244"/>
      <c r="J652" s="241"/>
      <c r="K652" s="241"/>
      <c r="L652" s="245"/>
      <c r="M652" s="246"/>
      <c r="N652" s="247"/>
      <c r="O652" s="247"/>
      <c r="P652" s="247"/>
      <c r="Q652" s="247"/>
      <c r="R652" s="247"/>
      <c r="S652" s="247"/>
      <c r="T652" s="248"/>
      <c r="AT652" s="249" t="s">
        <v>145</v>
      </c>
      <c r="AU652" s="249" t="s">
        <v>151</v>
      </c>
      <c r="AV652" s="15" t="s">
        <v>87</v>
      </c>
      <c r="AW652" s="15" t="s">
        <v>34</v>
      </c>
      <c r="AX652" s="15" t="s">
        <v>79</v>
      </c>
      <c r="AY652" s="249" t="s">
        <v>137</v>
      </c>
    </row>
    <row r="653" spans="1:65" s="13" customFormat="1" ht="11.25">
      <c r="B653" s="217"/>
      <c r="C653" s="218"/>
      <c r="D653" s="219" t="s">
        <v>145</v>
      </c>
      <c r="E653" s="220" t="s">
        <v>1</v>
      </c>
      <c r="F653" s="221" t="s">
        <v>1370</v>
      </c>
      <c r="G653" s="218"/>
      <c r="H653" s="222">
        <v>32</v>
      </c>
      <c r="I653" s="223"/>
      <c r="J653" s="218"/>
      <c r="K653" s="218"/>
      <c r="L653" s="224"/>
      <c r="M653" s="225"/>
      <c r="N653" s="226"/>
      <c r="O653" s="226"/>
      <c r="P653" s="226"/>
      <c r="Q653" s="226"/>
      <c r="R653" s="226"/>
      <c r="S653" s="226"/>
      <c r="T653" s="227"/>
      <c r="AT653" s="228" t="s">
        <v>145</v>
      </c>
      <c r="AU653" s="228" t="s">
        <v>151</v>
      </c>
      <c r="AV653" s="13" t="s">
        <v>89</v>
      </c>
      <c r="AW653" s="13" t="s">
        <v>34</v>
      </c>
      <c r="AX653" s="13" t="s">
        <v>79</v>
      </c>
      <c r="AY653" s="228" t="s">
        <v>137</v>
      </c>
    </row>
    <row r="654" spans="1:65" s="13" customFormat="1" ht="22.5">
      <c r="B654" s="217"/>
      <c r="C654" s="218"/>
      <c r="D654" s="219" t="s">
        <v>145</v>
      </c>
      <c r="E654" s="220" t="s">
        <v>1</v>
      </c>
      <c r="F654" s="221" t="s">
        <v>1371</v>
      </c>
      <c r="G654" s="218"/>
      <c r="H654" s="222">
        <v>154.5</v>
      </c>
      <c r="I654" s="223"/>
      <c r="J654" s="218"/>
      <c r="K654" s="218"/>
      <c r="L654" s="224"/>
      <c r="M654" s="225"/>
      <c r="N654" s="226"/>
      <c r="O654" s="226"/>
      <c r="P654" s="226"/>
      <c r="Q654" s="226"/>
      <c r="R654" s="226"/>
      <c r="S654" s="226"/>
      <c r="T654" s="227"/>
      <c r="AT654" s="228" t="s">
        <v>145</v>
      </c>
      <c r="AU654" s="228" t="s">
        <v>151</v>
      </c>
      <c r="AV654" s="13" t="s">
        <v>89</v>
      </c>
      <c r="AW654" s="13" t="s">
        <v>34</v>
      </c>
      <c r="AX654" s="13" t="s">
        <v>79</v>
      </c>
      <c r="AY654" s="228" t="s">
        <v>137</v>
      </c>
    </row>
    <row r="655" spans="1:65" s="13" customFormat="1" ht="11.25">
      <c r="B655" s="217"/>
      <c r="C655" s="218"/>
      <c r="D655" s="219" t="s">
        <v>145</v>
      </c>
      <c r="E655" s="220" t="s">
        <v>1</v>
      </c>
      <c r="F655" s="221" t="s">
        <v>1372</v>
      </c>
      <c r="G655" s="218"/>
      <c r="H655" s="222">
        <v>1.5</v>
      </c>
      <c r="I655" s="223"/>
      <c r="J655" s="218"/>
      <c r="K655" s="218"/>
      <c r="L655" s="224"/>
      <c r="M655" s="225"/>
      <c r="N655" s="226"/>
      <c r="O655" s="226"/>
      <c r="P655" s="226"/>
      <c r="Q655" s="226"/>
      <c r="R655" s="226"/>
      <c r="S655" s="226"/>
      <c r="T655" s="227"/>
      <c r="AT655" s="228" t="s">
        <v>145</v>
      </c>
      <c r="AU655" s="228" t="s">
        <v>151</v>
      </c>
      <c r="AV655" s="13" t="s">
        <v>89</v>
      </c>
      <c r="AW655" s="13" t="s">
        <v>34</v>
      </c>
      <c r="AX655" s="13" t="s">
        <v>79</v>
      </c>
      <c r="AY655" s="228" t="s">
        <v>137</v>
      </c>
    </row>
    <row r="656" spans="1:65" s="13" customFormat="1" ht="11.25">
      <c r="B656" s="217"/>
      <c r="C656" s="218"/>
      <c r="D656" s="219" t="s">
        <v>145</v>
      </c>
      <c r="E656" s="220" t="s">
        <v>1</v>
      </c>
      <c r="F656" s="221" t="s">
        <v>1373</v>
      </c>
      <c r="G656" s="218"/>
      <c r="H656" s="222">
        <v>7.8</v>
      </c>
      <c r="I656" s="223"/>
      <c r="J656" s="218"/>
      <c r="K656" s="218"/>
      <c r="L656" s="224"/>
      <c r="M656" s="225"/>
      <c r="N656" s="226"/>
      <c r="O656" s="226"/>
      <c r="P656" s="226"/>
      <c r="Q656" s="226"/>
      <c r="R656" s="226"/>
      <c r="S656" s="226"/>
      <c r="T656" s="227"/>
      <c r="AT656" s="228" t="s">
        <v>145</v>
      </c>
      <c r="AU656" s="228" t="s">
        <v>151</v>
      </c>
      <c r="AV656" s="13" t="s">
        <v>89</v>
      </c>
      <c r="AW656" s="13" t="s">
        <v>34</v>
      </c>
      <c r="AX656" s="13" t="s">
        <v>79</v>
      </c>
      <c r="AY656" s="228" t="s">
        <v>137</v>
      </c>
    </row>
    <row r="657" spans="1:65" s="14" customFormat="1" ht="11.25">
      <c r="B657" s="229"/>
      <c r="C657" s="230"/>
      <c r="D657" s="219" t="s">
        <v>145</v>
      </c>
      <c r="E657" s="231" t="s">
        <v>1</v>
      </c>
      <c r="F657" s="232" t="s">
        <v>147</v>
      </c>
      <c r="G657" s="230"/>
      <c r="H657" s="233">
        <v>195.8</v>
      </c>
      <c r="I657" s="234"/>
      <c r="J657" s="230"/>
      <c r="K657" s="230"/>
      <c r="L657" s="235"/>
      <c r="M657" s="236"/>
      <c r="N657" s="237"/>
      <c r="O657" s="237"/>
      <c r="P657" s="237"/>
      <c r="Q657" s="237"/>
      <c r="R657" s="237"/>
      <c r="S657" s="237"/>
      <c r="T657" s="238"/>
      <c r="AT657" s="239" t="s">
        <v>145</v>
      </c>
      <c r="AU657" s="239" t="s">
        <v>151</v>
      </c>
      <c r="AV657" s="14" t="s">
        <v>144</v>
      </c>
      <c r="AW657" s="14" t="s">
        <v>34</v>
      </c>
      <c r="AX657" s="14" t="s">
        <v>87</v>
      </c>
      <c r="AY657" s="239" t="s">
        <v>137</v>
      </c>
    </row>
    <row r="658" spans="1:65" s="12" customFormat="1" ht="20.85" customHeight="1">
      <c r="B658" s="188"/>
      <c r="C658" s="189"/>
      <c r="D658" s="190" t="s">
        <v>78</v>
      </c>
      <c r="E658" s="202" t="s">
        <v>1377</v>
      </c>
      <c r="F658" s="202" t="s">
        <v>1378</v>
      </c>
      <c r="G658" s="189"/>
      <c r="H658" s="189"/>
      <c r="I658" s="192"/>
      <c r="J658" s="203">
        <f>BK658</f>
        <v>0</v>
      </c>
      <c r="K658" s="189"/>
      <c r="L658" s="194"/>
      <c r="M658" s="195"/>
      <c r="N658" s="196"/>
      <c r="O658" s="196"/>
      <c r="P658" s="197">
        <f>SUM(P659:P686)</f>
        <v>0</v>
      </c>
      <c r="Q658" s="196"/>
      <c r="R658" s="197">
        <f>SUM(R659:R686)</f>
        <v>2.2793949999999996</v>
      </c>
      <c r="S658" s="196"/>
      <c r="T658" s="198">
        <f>SUM(T659:T686)</f>
        <v>0</v>
      </c>
      <c r="AR658" s="199" t="s">
        <v>87</v>
      </c>
      <c r="AT658" s="200" t="s">
        <v>78</v>
      </c>
      <c r="AU658" s="200" t="s">
        <v>89</v>
      </c>
      <c r="AY658" s="199" t="s">
        <v>137</v>
      </c>
      <c r="BK658" s="201">
        <f>SUM(BK659:BK686)</f>
        <v>0</v>
      </c>
    </row>
    <row r="659" spans="1:65" s="2" customFormat="1" ht="24" customHeight="1">
      <c r="A659" s="35"/>
      <c r="B659" s="36"/>
      <c r="C659" s="204" t="s">
        <v>1379</v>
      </c>
      <c r="D659" s="204" t="s">
        <v>139</v>
      </c>
      <c r="E659" s="205" t="s">
        <v>493</v>
      </c>
      <c r="F659" s="206" t="s">
        <v>494</v>
      </c>
      <c r="G659" s="207" t="s">
        <v>266</v>
      </c>
      <c r="H659" s="208">
        <v>19</v>
      </c>
      <c r="I659" s="209"/>
      <c r="J659" s="210">
        <f>ROUND(I659*H659,2)</f>
        <v>0</v>
      </c>
      <c r="K659" s="206" t="s">
        <v>143</v>
      </c>
      <c r="L659" s="40"/>
      <c r="M659" s="211" t="s">
        <v>1</v>
      </c>
      <c r="N659" s="212" t="s">
        <v>44</v>
      </c>
      <c r="O659" s="72"/>
      <c r="P659" s="213">
        <f>O659*H659</f>
        <v>0</v>
      </c>
      <c r="Q659" s="213">
        <v>0.109405</v>
      </c>
      <c r="R659" s="213">
        <f>Q659*H659</f>
        <v>2.0786950000000002</v>
      </c>
      <c r="S659" s="213">
        <v>0</v>
      </c>
      <c r="T659" s="214">
        <f>S659*H659</f>
        <v>0</v>
      </c>
      <c r="U659" s="35"/>
      <c r="V659" s="35"/>
      <c r="W659" s="35"/>
      <c r="X659" s="35"/>
      <c r="Y659" s="35"/>
      <c r="Z659" s="35"/>
      <c r="AA659" s="35"/>
      <c r="AB659" s="35"/>
      <c r="AC659" s="35"/>
      <c r="AD659" s="35"/>
      <c r="AE659" s="35"/>
      <c r="AR659" s="215" t="s">
        <v>144</v>
      </c>
      <c r="AT659" s="215" t="s">
        <v>139</v>
      </c>
      <c r="AU659" s="215" t="s">
        <v>151</v>
      </c>
      <c r="AY659" s="18" t="s">
        <v>137</v>
      </c>
      <c r="BE659" s="216">
        <f>IF(N659="základní",J659,0)</f>
        <v>0</v>
      </c>
      <c r="BF659" s="216">
        <f>IF(N659="snížená",J659,0)</f>
        <v>0</v>
      </c>
      <c r="BG659" s="216">
        <f>IF(N659="zákl. přenesená",J659,0)</f>
        <v>0</v>
      </c>
      <c r="BH659" s="216">
        <f>IF(N659="sníž. přenesená",J659,0)</f>
        <v>0</v>
      </c>
      <c r="BI659" s="216">
        <f>IF(N659="nulová",J659,0)</f>
        <v>0</v>
      </c>
      <c r="BJ659" s="18" t="s">
        <v>87</v>
      </c>
      <c r="BK659" s="216">
        <f>ROUND(I659*H659,2)</f>
        <v>0</v>
      </c>
      <c r="BL659" s="18" t="s">
        <v>144</v>
      </c>
      <c r="BM659" s="215" t="s">
        <v>1380</v>
      </c>
    </row>
    <row r="660" spans="1:65" s="13" customFormat="1" ht="11.25">
      <c r="B660" s="217"/>
      <c r="C660" s="218"/>
      <c r="D660" s="219" t="s">
        <v>145</v>
      </c>
      <c r="E660" s="220" t="s">
        <v>1</v>
      </c>
      <c r="F660" s="221" t="s">
        <v>1381</v>
      </c>
      <c r="G660" s="218"/>
      <c r="H660" s="222">
        <v>14</v>
      </c>
      <c r="I660" s="223"/>
      <c r="J660" s="218"/>
      <c r="K660" s="218"/>
      <c r="L660" s="224"/>
      <c r="M660" s="225"/>
      <c r="N660" s="226"/>
      <c r="O660" s="226"/>
      <c r="P660" s="226"/>
      <c r="Q660" s="226"/>
      <c r="R660" s="226"/>
      <c r="S660" s="226"/>
      <c r="T660" s="227"/>
      <c r="AT660" s="228" t="s">
        <v>145</v>
      </c>
      <c r="AU660" s="228" t="s">
        <v>151</v>
      </c>
      <c r="AV660" s="13" t="s">
        <v>89</v>
      </c>
      <c r="AW660" s="13" t="s">
        <v>34</v>
      </c>
      <c r="AX660" s="13" t="s">
        <v>79</v>
      </c>
      <c r="AY660" s="228" t="s">
        <v>137</v>
      </c>
    </row>
    <row r="661" spans="1:65" s="13" customFormat="1" ht="11.25">
      <c r="B661" s="217"/>
      <c r="C661" s="218"/>
      <c r="D661" s="219" t="s">
        <v>145</v>
      </c>
      <c r="E661" s="220" t="s">
        <v>1</v>
      </c>
      <c r="F661" s="221" t="s">
        <v>1382</v>
      </c>
      <c r="G661" s="218"/>
      <c r="H661" s="222">
        <v>4</v>
      </c>
      <c r="I661" s="223"/>
      <c r="J661" s="218"/>
      <c r="K661" s="218"/>
      <c r="L661" s="224"/>
      <c r="M661" s="225"/>
      <c r="N661" s="226"/>
      <c r="O661" s="226"/>
      <c r="P661" s="226"/>
      <c r="Q661" s="226"/>
      <c r="R661" s="226"/>
      <c r="S661" s="226"/>
      <c r="T661" s="227"/>
      <c r="AT661" s="228" t="s">
        <v>145</v>
      </c>
      <c r="AU661" s="228" t="s">
        <v>151</v>
      </c>
      <c r="AV661" s="13" t="s">
        <v>89</v>
      </c>
      <c r="AW661" s="13" t="s">
        <v>34</v>
      </c>
      <c r="AX661" s="13" t="s">
        <v>79</v>
      </c>
      <c r="AY661" s="228" t="s">
        <v>137</v>
      </c>
    </row>
    <row r="662" spans="1:65" s="13" customFormat="1" ht="11.25">
      <c r="B662" s="217"/>
      <c r="C662" s="218"/>
      <c r="D662" s="219" t="s">
        <v>145</v>
      </c>
      <c r="E662" s="220" t="s">
        <v>1</v>
      </c>
      <c r="F662" s="221" t="s">
        <v>1383</v>
      </c>
      <c r="G662" s="218"/>
      <c r="H662" s="222">
        <v>1</v>
      </c>
      <c r="I662" s="223"/>
      <c r="J662" s="218"/>
      <c r="K662" s="218"/>
      <c r="L662" s="224"/>
      <c r="M662" s="225"/>
      <c r="N662" s="226"/>
      <c r="O662" s="226"/>
      <c r="P662" s="226"/>
      <c r="Q662" s="226"/>
      <c r="R662" s="226"/>
      <c r="S662" s="226"/>
      <c r="T662" s="227"/>
      <c r="AT662" s="228" t="s">
        <v>145</v>
      </c>
      <c r="AU662" s="228" t="s">
        <v>151</v>
      </c>
      <c r="AV662" s="13" t="s">
        <v>89</v>
      </c>
      <c r="AW662" s="13" t="s">
        <v>34</v>
      </c>
      <c r="AX662" s="13" t="s">
        <v>79</v>
      </c>
      <c r="AY662" s="228" t="s">
        <v>137</v>
      </c>
    </row>
    <row r="663" spans="1:65" s="14" customFormat="1" ht="11.25">
      <c r="B663" s="229"/>
      <c r="C663" s="230"/>
      <c r="D663" s="219" t="s">
        <v>145</v>
      </c>
      <c r="E663" s="231" t="s">
        <v>1</v>
      </c>
      <c r="F663" s="232" t="s">
        <v>147</v>
      </c>
      <c r="G663" s="230"/>
      <c r="H663" s="233">
        <v>19</v>
      </c>
      <c r="I663" s="234"/>
      <c r="J663" s="230"/>
      <c r="K663" s="230"/>
      <c r="L663" s="235"/>
      <c r="M663" s="236"/>
      <c r="N663" s="237"/>
      <c r="O663" s="237"/>
      <c r="P663" s="237"/>
      <c r="Q663" s="237"/>
      <c r="R663" s="237"/>
      <c r="S663" s="237"/>
      <c r="T663" s="238"/>
      <c r="AT663" s="239" t="s">
        <v>145</v>
      </c>
      <c r="AU663" s="239" t="s">
        <v>151</v>
      </c>
      <c r="AV663" s="14" t="s">
        <v>144</v>
      </c>
      <c r="AW663" s="14" t="s">
        <v>34</v>
      </c>
      <c r="AX663" s="14" t="s">
        <v>87</v>
      </c>
      <c r="AY663" s="239" t="s">
        <v>137</v>
      </c>
    </row>
    <row r="664" spans="1:65" s="2" customFormat="1" ht="16.5" customHeight="1">
      <c r="A664" s="35"/>
      <c r="B664" s="36"/>
      <c r="C664" s="250" t="s">
        <v>418</v>
      </c>
      <c r="D664" s="250" t="s">
        <v>230</v>
      </c>
      <c r="E664" s="251" t="s">
        <v>1384</v>
      </c>
      <c r="F664" s="252" t="s">
        <v>497</v>
      </c>
      <c r="G664" s="253" t="s">
        <v>266</v>
      </c>
      <c r="H664" s="254">
        <v>19</v>
      </c>
      <c r="I664" s="255"/>
      <c r="J664" s="256">
        <f>ROUND(I664*H664,2)</f>
        <v>0</v>
      </c>
      <c r="K664" s="252" t="s">
        <v>143</v>
      </c>
      <c r="L664" s="257"/>
      <c r="M664" s="258" t="s">
        <v>1</v>
      </c>
      <c r="N664" s="259" t="s">
        <v>44</v>
      </c>
      <c r="O664" s="72"/>
      <c r="P664" s="213">
        <f>O664*H664</f>
        <v>0</v>
      </c>
      <c r="Q664" s="213">
        <v>6.1000000000000004E-3</v>
      </c>
      <c r="R664" s="213">
        <f>Q664*H664</f>
        <v>0.1159</v>
      </c>
      <c r="S664" s="213">
        <v>0</v>
      </c>
      <c r="T664" s="214">
        <f>S664*H664</f>
        <v>0</v>
      </c>
      <c r="U664" s="35"/>
      <c r="V664" s="35"/>
      <c r="W664" s="35"/>
      <c r="X664" s="35"/>
      <c r="Y664" s="35"/>
      <c r="Z664" s="35"/>
      <c r="AA664" s="35"/>
      <c r="AB664" s="35"/>
      <c r="AC664" s="35"/>
      <c r="AD664" s="35"/>
      <c r="AE664" s="35"/>
      <c r="AR664" s="215" t="s">
        <v>158</v>
      </c>
      <c r="AT664" s="215" t="s">
        <v>230</v>
      </c>
      <c r="AU664" s="215" t="s">
        <v>151</v>
      </c>
      <c r="AY664" s="18" t="s">
        <v>137</v>
      </c>
      <c r="BE664" s="216">
        <f>IF(N664="základní",J664,0)</f>
        <v>0</v>
      </c>
      <c r="BF664" s="216">
        <f>IF(N664="snížená",J664,0)</f>
        <v>0</v>
      </c>
      <c r="BG664" s="216">
        <f>IF(N664="zákl. přenesená",J664,0)</f>
        <v>0</v>
      </c>
      <c r="BH664" s="216">
        <f>IF(N664="sníž. přenesená",J664,0)</f>
        <v>0</v>
      </c>
      <c r="BI664" s="216">
        <f>IF(N664="nulová",J664,0)</f>
        <v>0</v>
      </c>
      <c r="BJ664" s="18" t="s">
        <v>87</v>
      </c>
      <c r="BK664" s="216">
        <f>ROUND(I664*H664,2)</f>
        <v>0</v>
      </c>
      <c r="BL664" s="18" t="s">
        <v>144</v>
      </c>
      <c r="BM664" s="215" t="s">
        <v>1385</v>
      </c>
    </row>
    <row r="665" spans="1:65" s="13" customFormat="1" ht="11.25">
      <c r="B665" s="217"/>
      <c r="C665" s="218"/>
      <c r="D665" s="219" t="s">
        <v>145</v>
      </c>
      <c r="E665" s="220" t="s">
        <v>1</v>
      </c>
      <c r="F665" s="221" t="s">
        <v>1381</v>
      </c>
      <c r="G665" s="218"/>
      <c r="H665" s="222">
        <v>14</v>
      </c>
      <c r="I665" s="223"/>
      <c r="J665" s="218"/>
      <c r="K665" s="218"/>
      <c r="L665" s="224"/>
      <c r="M665" s="225"/>
      <c r="N665" s="226"/>
      <c r="O665" s="226"/>
      <c r="P665" s="226"/>
      <c r="Q665" s="226"/>
      <c r="R665" s="226"/>
      <c r="S665" s="226"/>
      <c r="T665" s="227"/>
      <c r="AT665" s="228" t="s">
        <v>145</v>
      </c>
      <c r="AU665" s="228" t="s">
        <v>151</v>
      </c>
      <c r="AV665" s="13" t="s">
        <v>89</v>
      </c>
      <c r="AW665" s="13" t="s">
        <v>34</v>
      </c>
      <c r="AX665" s="13" t="s">
        <v>79</v>
      </c>
      <c r="AY665" s="228" t="s">
        <v>137</v>
      </c>
    </row>
    <row r="666" spans="1:65" s="13" customFormat="1" ht="11.25">
      <c r="B666" s="217"/>
      <c r="C666" s="218"/>
      <c r="D666" s="219" t="s">
        <v>145</v>
      </c>
      <c r="E666" s="220" t="s">
        <v>1</v>
      </c>
      <c r="F666" s="221" t="s">
        <v>1382</v>
      </c>
      <c r="G666" s="218"/>
      <c r="H666" s="222">
        <v>4</v>
      </c>
      <c r="I666" s="223"/>
      <c r="J666" s="218"/>
      <c r="K666" s="218"/>
      <c r="L666" s="224"/>
      <c r="M666" s="225"/>
      <c r="N666" s="226"/>
      <c r="O666" s="226"/>
      <c r="P666" s="226"/>
      <c r="Q666" s="226"/>
      <c r="R666" s="226"/>
      <c r="S666" s="226"/>
      <c r="T666" s="227"/>
      <c r="AT666" s="228" t="s">
        <v>145</v>
      </c>
      <c r="AU666" s="228" t="s">
        <v>151</v>
      </c>
      <c r="AV666" s="13" t="s">
        <v>89</v>
      </c>
      <c r="AW666" s="13" t="s">
        <v>34</v>
      </c>
      <c r="AX666" s="13" t="s">
        <v>79</v>
      </c>
      <c r="AY666" s="228" t="s">
        <v>137</v>
      </c>
    </row>
    <row r="667" spans="1:65" s="13" customFormat="1" ht="11.25">
      <c r="B667" s="217"/>
      <c r="C667" s="218"/>
      <c r="D667" s="219" t="s">
        <v>145</v>
      </c>
      <c r="E667" s="220" t="s">
        <v>1</v>
      </c>
      <c r="F667" s="221" t="s">
        <v>1383</v>
      </c>
      <c r="G667" s="218"/>
      <c r="H667" s="222">
        <v>1</v>
      </c>
      <c r="I667" s="223"/>
      <c r="J667" s="218"/>
      <c r="K667" s="218"/>
      <c r="L667" s="224"/>
      <c r="M667" s="225"/>
      <c r="N667" s="226"/>
      <c r="O667" s="226"/>
      <c r="P667" s="226"/>
      <c r="Q667" s="226"/>
      <c r="R667" s="226"/>
      <c r="S667" s="226"/>
      <c r="T667" s="227"/>
      <c r="AT667" s="228" t="s">
        <v>145</v>
      </c>
      <c r="AU667" s="228" t="s">
        <v>151</v>
      </c>
      <c r="AV667" s="13" t="s">
        <v>89</v>
      </c>
      <c r="AW667" s="13" t="s">
        <v>34</v>
      </c>
      <c r="AX667" s="13" t="s">
        <v>79</v>
      </c>
      <c r="AY667" s="228" t="s">
        <v>137</v>
      </c>
    </row>
    <row r="668" spans="1:65" s="14" customFormat="1" ht="11.25">
      <c r="B668" s="229"/>
      <c r="C668" s="230"/>
      <c r="D668" s="219" t="s">
        <v>145</v>
      </c>
      <c r="E668" s="231" t="s">
        <v>1</v>
      </c>
      <c r="F668" s="232" t="s">
        <v>147</v>
      </c>
      <c r="G668" s="230"/>
      <c r="H668" s="233">
        <v>19</v>
      </c>
      <c r="I668" s="234"/>
      <c r="J668" s="230"/>
      <c r="K668" s="230"/>
      <c r="L668" s="235"/>
      <c r="M668" s="236"/>
      <c r="N668" s="237"/>
      <c r="O668" s="237"/>
      <c r="P668" s="237"/>
      <c r="Q668" s="237"/>
      <c r="R668" s="237"/>
      <c r="S668" s="237"/>
      <c r="T668" s="238"/>
      <c r="AT668" s="239" t="s">
        <v>145</v>
      </c>
      <c r="AU668" s="239" t="s">
        <v>151</v>
      </c>
      <c r="AV668" s="14" t="s">
        <v>144</v>
      </c>
      <c r="AW668" s="14" t="s">
        <v>34</v>
      </c>
      <c r="AX668" s="14" t="s">
        <v>87</v>
      </c>
      <c r="AY668" s="239" t="s">
        <v>137</v>
      </c>
    </row>
    <row r="669" spans="1:65" s="2" customFormat="1" ht="24" customHeight="1">
      <c r="A669" s="35"/>
      <c r="B669" s="36"/>
      <c r="C669" s="204" t="s">
        <v>1386</v>
      </c>
      <c r="D669" s="204" t="s">
        <v>139</v>
      </c>
      <c r="E669" s="205" t="s">
        <v>1387</v>
      </c>
      <c r="F669" s="206" t="s">
        <v>1388</v>
      </c>
      <c r="G669" s="207" t="s">
        <v>266</v>
      </c>
      <c r="H669" s="208">
        <v>18</v>
      </c>
      <c r="I669" s="209"/>
      <c r="J669" s="210">
        <f>ROUND(I669*H669,2)</f>
        <v>0</v>
      </c>
      <c r="K669" s="206" t="s">
        <v>143</v>
      </c>
      <c r="L669" s="40"/>
      <c r="M669" s="211" t="s">
        <v>1</v>
      </c>
      <c r="N669" s="212" t="s">
        <v>44</v>
      </c>
      <c r="O669" s="72"/>
      <c r="P669" s="213">
        <f>O669*H669</f>
        <v>0</v>
      </c>
      <c r="Q669" s="213">
        <v>6.9999999999999999E-4</v>
      </c>
      <c r="R669" s="213">
        <f>Q669*H669</f>
        <v>1.26E-2</v>
      </c>
      <c r="S669" s="213">
        <v>0</v>
      </c>
      <c r="T669" s="214">
        <f>S669*H669</f>
        <v>0</v>
      </c>
      <c r="U669" s="35"/>
      <c r="V669" s="35"/>
      <c r="W669" s="35"/>
      <c r="X669" s="35"/>
      <c r="Y669" s="35"/>
      <c r="Z669" s="35"/>
      <c r="AA669" s="35"/>
      <c r="AB669" s="35"/>
      <c r="AC669" s="35"/>
      <c r="AD669" s="35"/>
      <c r="AE669" s="35"/>
      <c r="AR669" s="215" t="s">
        <v>144</v>
      </c>
      <c r="AT669" s="215" t="s">
        <v>139</v>
      </c>
      <c r="AU669" s="215" t="s">
        <v>151</v>
      </c>
      <c r="AY669" s="18" t="s">
        <v>137</v>
      </c>
      <c r="BE669" s="216">
        <f>IF(N669="základní",J669,0)</f>
        <v>0</v>
      </c>
      <c r="BF669" s="216">
        <f>IF(N669="snížená",J669,0)</f>
        <v>0</v>
      </c>
      <c r="BG669" s="216">
        <f>IF(N669="zákl. přenesená",J669,0)</f>
        <v>0</v>
      </c>
      <c r="BH669" s="216">
        <f>IF(N669="sníž. přenesená",J669,0)</f>
        <v>0</v>
      </c>
      <c r="BI669" s="216">
        <f>IF(N669="nulová",J669,0)</f>
        <v>0</v>
      </c>
      <c r="BJ669" s="18" t="s">
        <v>87</v>
      </c>
      <c r="BK669" s="216">
        <f>ROUND(I669*H669,2)</f>
        <v>0</v>
      </c>
      <c r="BL669" s="18" t="s">
        <v>144</v>
      </c>
      <c r="BM669" s="215" t="s">
        <v>1389</v>
      </c>
    </row>
    <row r="670" spans="1:65" s="13" customFormat="1" ht="11.25">
      <c r="B670" s="217"/>
      <c r="C670" s="218"/>
      <c r="D670" s="219" t="s">
        <v>145</v>
      </c>
      <c r="E670" s="220" t="s">
        <v>1</v>
      </c>
      <c r="F670" s="221" t="s">
        <v>1390</v>
      </c>
      <c r="G670" s="218"/>
      <c r="H670" s="222">
        <v>18</v>
      </c>
      <c r="I670" s="223"/>
      <c r="J670" s="218"/>
      <c r="K670" s="218"/>
      <c r="L670" s="224"/>
      <c r="M670" s="225"/>
      <c r="N670" s="226"/>
      <c r="O670" s="226"/>
      <c r="P670" s="226"/>
      <c r="Q670" s="226"/>
      <c r="R670" s="226"/>
      <c r="S670" s="226"/>
      <c r="T670" s="227"/>
      <c r="AT670" s="228" t="s">
        <v>145</v>
      </c>
      <c r="AU670" s="228" t="s">
        <v>151</v>
      </c>
      <c r="AV670" s="13" t="s">
        <v>89</v>
      </c>
      <c r="AW670" s="13" t="s">
        <v>34</v>
      </c>
      <c r="AX670" s="13" t="s">
        <v>87</v>
      </c>
      <c r="AY670" s="228" t="s">
        <v>137</v>
      </c>
    </row>
    <row r="671" spans="1:65" s="2" customFormat="1" ht="16.5" customHeight="1">
      <c r="A671" s="35"/>
      <c r="B671" s="36"/>
      <c r="C671" s="250" t="s">
        <v>421</v>
      </c>
      <c r="D671" s="250" t="s">
        <v>230</v>
      </c>
      <c r="E671" s="251" t="s">
        <v>1391</v>
      </c>
      <c r="F671" s="252" t="s">
        <v>1392</v>
      </c>
      <c r="G671" s="253" t="s">
        <v>266</v>
      </c>
      <c r="H671" s="254">
        <v>1</v>
      </c>
      <c r="I671" s="255"/>
      <c r="J671" s="256">
        <f>ROUND(I671*H671,2)</f>
        <v>0</v>
      </c>
      <c r="K671" s="252" t="s">
        <v>143</v>
      </c>
      <c r="L671" s="257"/>
      <c r="M671" s="258" t="s">
        <v>1</v>
      </c>
      <c r="N671" s="259" t="s">
        <v>44</v>
      </c>
      <c r="O671" s="72"/>
      <c r="P671" s="213">
        <f>O671*H671</f>
        <v>0</v>
      </c>
      <c r="Q671" s="213">
        <v>4.0000000000000001E-3</v>
      </c>
      <c r="R671" s="213">
        <f>Q671*H671</f>
        <v>4.0000000000000001E-3</v>
      </c>
      <c r="S671" s="213">
        <v>0</v>
      </c>
      <c r="T671" s="214">
        <f>S671*H671</f>
        <v>0</v>
      </c>
      <c r="U671" s="35"/>
      <c r="V671" s="35"/>
      <c r="W671" s="35"/>
      <c r="X671" s="35"/>
      <c r="Y671" s="35"/>
      <c r="Z671" s="35"/>
      <c r="AA671" s="35"/>
      <c r="AB671" s="35"/>
      <c r="AC671" s="35"/>
      <c r="AD671" s="35"/>
      <c r="AE671" s="35"/>
      <c r="AR671" s="215" t="s">
        <v>158</v>
      </c>
      <c r="AT671" s="215" t="s">
        <v>230</v>
      </c>
      <c r="AU671" s="215" t="s">
        <v>151</v>
      </c>
      <c r="AY671" s="18" t="s">
        <v>137</v>
      </c>
      <c r="BE671" s="216">
        <f>IF(N671="základní",J671,0)</f>
        <v>0</v>
      </c>
      <c r="BF671" s="216">
        <f>IF(N671="snížená",J671,0)</f>
        <v>0</v>
      </c>
      <c r="BG671" s="216">
        <f>IF(N671="zákl. přenesená",J671,0)</f>
        <v>0</v>
      </c>
      <c r="BH671" s="216">
        <f>IF(N671="sníž. přenesená",J671,0)</f>
        <v>0</v>
      </c>
      <c r="BI671" s="216">
        <f>IF(N671="nulová",J671,0)</f>
        <v>0</v>
      </c>
      <c r="BJ671" s="18" t="s">
        <v>87</v>
      </c>
      <c r="BK671" s="216">
        <f>ROUND(I671*H671,2)</f>
        <v>0</v>
      </c>
      <c r="BL671" s="18" t="s">
        <v>144</v>
      </c>
      <c r="BM671" s="215" t="s">
        <v>1393</v>
      </c>
    </row>
    <row r="672" spans="1:65" s="13" customFormat="1" ht="11.25">
      <c r="B672" s="217"/>
      <c r="C672" s="218"/>
      <c r="D672" s="219" t="s">
        <v>145</v>
      </c>
      <c r="E672" s="220" t="s">
        <v>1</v>
      </c>
      <c r="F672" s="221" t="s">
        <v>1394</v>
      </c>
      <c r="G672" s="218"/>
      <c r="H672" s="222">
        <v>1</v>
      </c>
      <c r="I672" s="223"/>
      <c r="J672" s="218"/>
      <c r="K672" s="218"/>
      <c r="L672" s="224"/>
      <c r="M672" s="225"/>
      <c r="N672" s="226"/>
      <c r="O672" s="226"/>
      <c r="P672" s="226"/>
      <c r="Q672" s="226"/>
      <c r="R672" s="226"/>
      <c r="S672" s="226"/>
      <c r="T672" s="227"/>
      <c r="AT672" s="228" t="s">
        <v>145</v>
      </c>
      <c r="AU672" s="228" t="s">
        <v>151</v>
      </c>
      <c r="AV672" s="13" t="s">
        <v>89</v>
      </c>
      <c r="AW672" s="13" t="s">
        <v>34</v>
      </c>
      <c r="AX672" s="13" t="s">
        <v>87</v>
      </c>
      <c r="AY672" s="228" t="s">
        <v>137</v>
      </c>
    </row>
    <row r="673" spans="1:65" s="2" customFormat="1" ht="16.5" customHeight="1">
      <c r="A673" s="35"/>
      <c r="B673" s="36"/>
      <c r="C673" s="250" t="s">
        <v>1395</v>
      </c>
      <c r="D673" s="250" t="s">
        <v>230</v>
      </c>
      <c r="E673" s="251" t="s">
        <v>1396</v>
      </c>
      <c r="F673" s="252" t="s">
        <v>1397</v>
      </c>
      <c r="G673" s="253" t="s">
        <v>266</v>
      </c>
      <c r="H673" s="254">
        <v>2</v>
      </c>
      <c r="I673" s="255"/>
      <c r="J673" s="256">
        <f>ROUND(I673*H673,2)</f>
        <v>0</v>
      </c>
      <c r="K673" s="252" t="s">
        <v>143</v>
      </c>
      <c r="L673" s="257"/>
      <c r="M673" s="258" t="s">
        <v>1</v>
      </c>
      <c r="N673" s="259" t="s">
        <v>44</v>
      </c>
      <c r="O673" s="72"/>
      <c r="P673" s="213">
        <f>O673*H673</f>
        <v>0</v>
      </c>
      <c r="Q673" s="213">
        <v>2.5000000000000001E-3</v>
      </c>
      <c r="R673" s="213">
        <f>Q673*H673</f>
        <v>5.0000000000000001E-3</v>
      </c>
      <c r="S673" s="213">
        <v>0</v>
      </c>
      <c r="T673" s="214">
        <f>S673*H673</f>
        <v>0</v>
      </c>
      <c r="U673" s="35"/>
      <c r="V673" s="35"/>
      <c r="W673" s="35"/>
      <c r="X673" s="35"/>
      <c r="Y673" s="35"/>
      <c r="Z673" s="35"/>
      <c r="AA673" s="35"/>
      <c r="AB673" s="35"/>
      <c r="AC673" s="35"/>
      <c r="AD673" s="35"/>
      <c r="AE673" s="35"/>
      <c r="AR673" s="215" t="s">
        <v>158</v>
      </c>
      <c r="AT673" s="215" t="s">
        <v>230</v>
      </c>
      <c r="AU673" s="215" t="s">
        <v>151</v>
      </c>
      <c r="AY673" s="18" t="s">
        <v>137</v>
      </c>
      <c r="BE673" s="216">
        <f>IF(N673="základní",J673,0)</f>
        <v>0</v>
      </c>
      <c r="BF673" s="216">
        <f>IF(N673="snížená",J673,0)</f>
        <v>0</v>
      </c>
      <c r="BG673" s="216">
        <f>IF(N673="zákl. přenesená",J673,0)</f>
        <v>0</v>
      </c>
      <c r="BH673" s="216">
        <f>IF(N673="sníž. přenesená",J673,0)</f>
        <v>0</v>
      </c>
      <c r="BI673" s="216">
        <f>IF(N673="nulová",J673,0)</f>
        <v>0</v>
      </c>
      <c r="BJ673" s="18" t="s">
        <v>87</v>
      </c>
      <c r="BK673" s="216">
        <f>ROUND(I673*H673,2)</f>
        <v>0</v>
      </c>
      <c r="BL673" s="18" t="s">
        <v>144</v>
      </c>
      <c r="BM673" s="215" t="s">
        <v>1398</v>
      </c>
    </row>
    <row r="674" spans="1:65" s="13" customFormat="1" ht="11.25">
      <c r="B674" s="217"/>
      <c r="C674" s="218"/>
      <c r="D674" s="219" t="s">
        <v>145</v>
      </c>
      <c r="E674" s="220" t="s">
        <v>1</v>
      </c>
      <c r="F674" s="221" t="s">
        <v>1399</v>
      </c>
      <c r="G674" s="218"/>
      <c r="H674" s="222">
        <v>2</v>
      </c>
      <c r="I674" s="223"/>
      <c r="J674" s="218"/>
      <c r="K674" s="218"/>
      <c r="L674" s="224"/>
      <c r="M674" s="225"/>
      <c r="N674" s="226"/>
      <c r="O674" s="226"/>
      <c r="P674" s="226"/>
      <c r="Q674" s="226"/>
      <c r="R674" s="226"/>
      <c r="S674" s="226"/>
      <c r="T674" s="227"/>
      <c r="AT674" s="228" t="s">
        <v>145</v>
      </c>
      <c r="AU674" s="228" t="s">
        <v>151</v>
      </c>
      <c r="AV674" s="13" t="s">
        <v>89</v>
      </c>
      <c r="AW674" s="13" t="s">
        <v>34</v>
      </c>
      <c r="AX674" s="13" t="s">
        <v>87</v>
      </c>
      <c r="AY674" s="228" t="s">
        <v>137</v>
      </c>
    </row>
    <row r="675" spans="1:65" s="2" customFormat="1" ht="24" customHeight="1">
      <c r="A675" s="35"/>
      <c r="B675" s="36"/>
      <c r="C675" s="250" t="s">
        <v>425</v>
      </c>
      <c r="D675" s="250" t="s">
        <v>230</v>
      </c>
      <c r="E675" s="251" t="s">
        <v>1400</v>
      </c>
      <c r="F675" s="252" t="s">
        <v>1401</v>
      </c>
      <c r="G675" s="253" t="s">
        <v>266</v>
      </c>
      <c r="H675" s="254">
        <v>2</v>
      </c>
      <c r="I675" s="255"/>
      <c r="J675" s="256">
        <f>ROUND(I675*H675,2)</f>
        <v>0</v>
      </c>
      <c r="K675" s="252" t="s">
        <v>143</v>
      </c>
      <c r="L675" s="257"/>
      <c r="M675" s="258" t="s">
        <v>1</v>
      </c>
      <c r="N675" s="259" t="s">
        <v>44</v>
      </c>
      <c r="O675" s="72"/>
      <c r="P675" s="213">
        <f>O675*H675</f>
        <v>0</v>
      </c>
      <c r="Q675" s="213">
        <v>2.5999999999999999E-3</v>
      </c>
      <c r="R675" s="213">
        <f>Q675*H675</f>
        <v>5.1999999999999998E-3</v>
      </c>
      <c r="S675" s="213">
        <v>0</v>
      </c>
      <c r="T675" s="214">
        <f>S675*H675</f>
        <v>0</v>
      </c>
      <c r="U675" s="35"/>
      <c r="V675" s="35"/>
      <c r="W675" s="35"/>
      <c r="X675" s="35"/>
      <c r="Y675" s="35"/>
      <c r="Z675" s="35"/>
      <c r="AA675" s="35"/>
      <c r="AB675" s="35"/>
      <c r="AC675" s="35"/>
      <c r="AD675" s="35"/>
      <c r="AE675" s="35"/>
      <c r="AR675" s="215" t="s">
        <v>158</v>
      </c>
      <c r="AT675" s="215" t="s">
        <v>230</v>
      </c>
      <c r="AU675" s="215" t="s">
        <v>151</v>
      </c>
      <c r="AY675" s="18" t="s">
        <v>137</v>
      </c>
      <c r="BE675" s="216">
        <f>IF(N675="základní",J675,0)</f>
        <v>0</v>
      </c>
      <c r="BF675" s="216">
        <f>IF(N675="snížená",J675,0)</f>
        <v>0</v>
      </c>
      <c r="BG675" s="216">
        <f>IF(N675="zákl. přenesená",J675,0)</f>
        <v>0</v>
      </c>
      <c r="BH675" s="216">
        <f>IF(N675="sníž. přenesená",J675,0)</f>
        <v>0</v>
      </c>
      <c r="BI675" s="216">
        <f>IF(N675="nulová",J675,0)</f>
        <v>0</v>
      </c>
      <c r="BJ675" s="18" t="s">
        <v>87</v>
      </c>
      <c r="BK675" s="216">
        <f>ROUND(I675*H675,2)</f>
        <v>0</v>
      </c>
      <c r="BL675" s="18" t="s">
        <v>144</v>
      </c>
      <c r="BM675" s="215" t="s">
        <v>1402</v>
      </c>
    </row>
    <row r="676" spans="1:65" s="13" customFormat="1" ht="11.25">
      <c r="B676" s="217"/>
      <c r="C676" s="218"/>
      <c r="D676" s="219" t="s">
        <v>145</v>
      </c>
      <c r="E676" s="220" t="s">
        <v>1</v>
      </c>
      <c r="F676" s="221" t="s">
        <v>1403</v>
      </c>
      <c r="G676" s="218"/>
      <c r="H676" s="222">
        <v>2</v>
      </c>
      <c r="I676" s="223"/>
      <c r="J676" s="218"/>
      <c r="K676" s="218"/>
      <c r="L676" s="224"/>
      <c r="M676" s="225"/>
      <c r="N676" s="226"/>
      <c r="O676" s="226"/>
      <c r="P676" s="226"/>
      <c r="Q676" s="226"/>
      <c r="R676" s="226"/>
      <c r="S676" s="226"/>
      <c r="T676" s="227"/>
      <c r="AT676" s="228" t="s">
        <v>145</v>
      </c>
      <c r="AU676" s="228" t="s">
        <v>151</v>
      </c>
      <c r="AV676" s="13" t="s">
        <v>89</v>
      </c>
      <c r="AW676" s="13" t="s">
        <v>34</v>
      </c>
      <c r="AX676" s="13" t="s">
        <v>87</v>
      </c>
      <c r="AY676" s="228" t="s">
        <v>137</v>
      </c>
    </row>
    <row r="677" spans="1:65" s="2" customFormat="1" ht="24" customHeight="1">
      <c r="A677" s="35"/>
      <c r="B677" s="36"/>
      <c r="C677" s="250" t="s">
        <v>1404</v>
      </c>
      <c r="D677" s="250" t="s">
        <v>230</v>
      </c>
      <c r="E677" s="251" t="s">
        <v>1405</v>
      </c>
      <c r="F677" s="252" t="s">
        <v>1406</v>
      </c>
      <c r="G677" s="253" t="s">
        <v>266</v>
      </c>
      <c r="H677" s="254">
        <v>1</v>
      </c>
      <c r="I677" s="255"/>
      <c r="J677" s="256">
        <f>ROUND(I677*H677,2)</f>
        <v>0</v>
      </c>
      <c r="K677" s="252" t="s">
        <v>143</v>
      </c>
      <c r="L677" s="257"/>
      <c r="M677" s="258" t="s">
        <v>1</v>
      </c>
      <c r="N677" s="259" t="s">
        <v>44</v>
      </c>
      <c r="O677" s="72"/>
      <c r="P677" s="213">
        <f>O677*H677</f>
        <v>0</v>
      </c>
      <c r="Q677" s="213">
        <v>1.55E-2</v>
      </c>
      <c r="R677" s="213">
        <f>Q677*H677</f>
        <v>1.55E-2</v>
      </c>
      <c r="S677" s="213">
        <v>0</v>
      </c>
      <c r="T677" s="214">
        <f>S677*H677</f>
        <v>0</v>
      </c>
      <c r="U677" s="35"/>
      <c r="V677" s="35"/>
      <c r="W677" s="35"/>
      <c r="X677" s="35"/>
      <c r="Y677" s="35"/>
      <c r="Z677" s="35"/>
      <c r="AA677" s="35"/>
      <c r="AB677" s="35"/>
      <c r="AC677" s="35"/>
      <c r="AD677" s="35"/>
      <c r="AE677" s="35"/>
      <c r="AR677" s="215" t="s">
        <v>158</v>
      </c>
      <c r="AT677" s="215" t="s">
        <v>230</v>
      </c>
      <c r="AU677" s="215" t="s">
        <v>151</v>
      </c>
      <c r="AY677" s="18" t="s">
        <v>137</v>
      </c>
      <c r="BE677" s="216">
        <f>IF(N677="základní",J677,0)</f>
        <v>0</v>
      </c>
      <c r="BF677" s="216">
        <f>IF(N677="snížená",J677,0)</f>
        <v>0</v>
      </c>
      <c r="BG677" s="216">
        <f>IF(N677="zákl. přenesená",J677,0)</f>
        <v>0</v>
      </c>
      <c r="BH677" s="216">
        <f>IF(N677="sníž. přenesená",J677,0)</f>
        <v>0</v>
      </c>
      <c r="BI677" s="216">
        <f>IF(N677="nulová",J677,0)</f>
        <v>0</v>
      </c>
      <c r="BJ677" s="18" t="s">
        <v>87</v>
      </c>
      <c r="BK677" s="216">
        <f>ROUND(I677*H677,2)</f>
        <v>0</v>
      </c>
      <c r="BL677" s="18" t="s">
        <v>144</v>
      </c>
      <c r="BM677" s="215" t="s">
        <v>1407</v>
      </c>
    </row>
    <row r="678" spans="1:65" s="13" customFormat="1" ht="11.25">
      <c r="B678" s="217"/>
      <c r="C678" s="218"/>
      <c r="D678" s="219" t="s">
        <v>145</v>
      </c>
      <c r="E678" s="220" t="s">
        <v>1</v>
      </c>
      <c r="F678" s="221" t="s">
        <v>1408</v>
      </c>
      <c r="G678" s="218"/>
      <c r="H678" s="222">
        <v>1</v>
      </c>
      <c r="I678" s="223"/>
      <c r="J678" s="218"/>
      <c r="K678" s="218"/>
      <c r="L678" s="224"/>
      <c r="M678" s="225"/>
      <c r="N678" s="226"/>
      <c r="O678" s="226"/>
      <c r="P678" s="226"/>
      <c r="Q678" s="226"/>
      <c r="R678" s="226"/>
      <c r="S678" s="226"/>
      <c r="T678" s="227"/>
      <c r="AT678" s="228" t="s">
        <v>145</v>
      </c>
      <c r="AU678" s="228" t="s">
        <v>151</v>
      </c>
      <c r="AV678" s="13" t="s">
        <v>89</v>
      </c>
      <c r="AW678" s="13" t="s">
        <v>34</v>
      </c>
      <c r="AX678" s="13" t="s">
        <v>87</v>
      </c>
      <c r="AY678" s="228" t="s">
        <v>137</v>
      </c>
    </row>
    <row r="679" spans="1:65" s="2" customFormat="1" ht="24" customHeight="1">
      <c r="A679" s="35"/>
      <c r="B679" s="36"/>
      <c r="C679" s="250" t="s">
        <v>428</v>
      </c>
      <c r="D679" s="250" t="s">
        <v>230</v>
      </c>
      <c r="E679" s="251" t="s">
        <v>1409</v>
      </c>
      <c r="F679" s="252" t="s">
        <v>1410</v>
      </c>
      <c r="G679" s="253" t="s">
        <v>266</v>
      </c>
      <c r="H679" s="254">
        <v>4</v>
      </c>
      <c r="I679" s="255"/>
      <c r="J679" s="256">
        <f>ROUND(I679*H679,2)</f>
        <v>0</v>
      </c>
      <c r="K679" s="252" t="s">
        <v>143</v>
      </c>
      <c r="L679" s="257"/>
      <c r="M679" s="258" t="s">
        <v>1</v>
      </c>
      <c r="N679" s="259" t="s">
        <v>44</v>
      </c>
      <c r="O679" s="72"/>
      <c r="P679" s="213">
        <f>O679*H679</f>
        <v>0</v>
      </c>
      <c r="Q679" s="213">
        <v>3.5000000000000001E-3</v>
      </c>
      <c r="R679" s="213">
        <f>Q679*H679</f>
        <v>1.4E-2</v>
      </c>
      <c r="S679" s="213">
        <v>0</v>
      </c>
      <c r="T679" s="214">
        <f>S679*H679</f>
        <v>0</v>
      </c>
      <c r="U679" s="35"/>
      <c r="V679" s="35"/>
      <c r="W679" s="35"/>
      <c r="X679" s="35"/>
      <c r="Y679" s="35"/>
      <c r="Z679" s="35"/>
      <c r="AA679" s="35"/>
      <c r="AB679" s="35"/>
      <c r="AC679" s="35"/>
      <c r="AD679" s="35"/>
      <c r="AE679" s="35"/>
      <c r="AR679" s="215" t="s">
        <v>158</v>
      </c>
      <c r="AT679" s="215" t="s">
        <v>230</v>
      </c>
      <c r="AU679" s="215" t="s">
        <v>151</v>
      </c>
      <c r="AY679" s="18" t="s">
        <v>137</v>
      </c>
      <c r="BE679" s="216">
        <f>IF(N679="základní",J679,0)</f>
        <v>0</v>
      </c>
      <c r="BF679" s="216">
        <f>IF(N679="snížená",J679,0)</f>
        <v>0</v>
      </c>
      <c r="BG679" s="216">
        <f>IF(N679="zákl. přenesená",J679,0)</f>
        <v>0</v>
      </c>
      <c r="BH679" s="216">
        <f>IF(N679="sníž. přenesená",J679,0)</f>
        <v>0</v>
      </c>
      <c r="BI679" s="216">
        <f>IF(N679="nulová",J679,0)</f>
        <v>0</v>
      </c>
      <c r="BJ679" s="18" t="s">
        <v>87</v>
      </c>
      <c r="BK679" s="216">
        <f>ROUND(I679*H679,2)</f>
        <v>0</v>
      </c>
      <c r="BL679" s="18" t="s">
        <v>144</v>
      </c>
      <c r="BM679" s="215" t="s">
        <v>1411</v>
      </c>
    </row>
    <row r="680" spans="1:65" s="13" customFormat="1" ht="11.25">
      <c r="B680" s="217"/>
      <c r="C680" s="218"/>
      <c r="D680" s="219" t="s">
        <v>145</v>
      </c>
      <c r="E680" s="220" t="s">
        <v>1</v>
      </c>
      <c r="F680" s="221" t="s">
        <v>1412</v>
      </c>
      <c r="G680" s="218"/>
      <c r="H680" s="222">
        <v>4</v>
      </c>
      <c r="I680" s="223"/>
      <c r="J680" s="218"/>
      <c r="K680" s="218"/>
      <c r="L680" s="224"/>
      <c r="M680" s="225"/>
      <c r="N680" s="226"/>
      <c r="O680" s="226"/>
      <c r="P680" s="226"/>
      <c r="Q680" s="226"/>
      <c r="R680" s="226"/>
      <c r="S680" s="226"/>
      <c r="T680" s="227"/>
      <c r="AT680" s="228" t="s">
        <v>145</v>
      </c>
      <c r="AU680" s="228" t="s">
        <v>151</v>
      </c>
      <c r="AV680" s="13" t="s">
        <v>89</v>
      </c>
      <c r="AW680" s="13" t="s">
        <v>34</v>
      </c>
      <c r="AX680" s="13" t="s">
        <v>87</v>
      </c>
      <c r="AY680" s="228" t="s">
        <v>137</v>
      </c>
    </row>
    <row r="681" spans="1:65" s="2" customFormat="1" ht="24" customHeight="1">
      <c r="A681" s="35"/>
      <c r="B681" s="36"/>
      <c r="C681" s="250" t="s">
        <v>1413</v>
      </c>
      <c r="D681" s="250" t="s">
        <v>230</v>
      </c>
      <c r="E681" s="251" t="s">
        <v>1414</v>
      </c>
      <c r="F681" s="252" t="s">
        <v>1415</v>
      </c>
      <c r="G681" s="253" t="s">
        <v>266</v>
      </c>
      <c r="H681" s="254">
        <v>6</v>
      </c>
      <c r="I681" s="255"/>
      <c r="J681" s="256">
        <f>ROUND(I681*H681,2)</f>
        <v>0</v>
      </c>
      <c r="K681" s="252" t="s">
        <v>143</v>
      </c>
      <c r="L681" s="257"/>
      <c r="M681" s="258" t="s">
        <v>1</v>
      </c>
      <c r="N681" s="259" t="s">
        <v>44</v>
      </c>
      <c r="O681" s="72"/>
      <c r="P681" s="213">
        <f>O681*H681</f>
        <v>0</v>
      </c>
      <c r="Q681" s="213">
        <v>2.5000000000000001E-3</v>
      </c>
      <c r="R681" s="213">
        <f>Q681*H681</f>
        <v>1.4999999999999999E-2</v>
      </c>
      <c r="S681" s="213">
        <v>0</v>
      </c>
      <c r="T681" s="214">
        <f>S681*H681</f>
        <v>0</v>
      </c>
      <c r="U681" s="35"/>
      <c r="V681" s="35"/>
      <c r="W681" s="35"/>
      <c r="X681" s="35"/>
      <c r="Y681" s="35"/>
      <c r="Z681" s="35"/>
      <c r="AA681" s="35"/>
      <c r="AB681" s="35"/>
      <c r="AC681" s="35"/>
      <c r="AD681" s="35"/>
      <c r="AE681" s="35"/>
      <c r="AR681" s="215" t="s">
        <v>158</v>
      </c>
      <c r="AT681" s="215" t="s">
        <v>230</v>
      </c>
      <c r="AU681" s="215" t="s">
        <v>151</v>
      </c>
      <c r="AY681" s="18" t="s">
        <v>137</v>
      </c>
      <c r="BE681" s="216">
        <f>IF(N681="základní",J681,0)</f>
        <v>0</v>
      </c>
      <c r="BF681" s="216">
        <f>IF(N681="snížená",J681,0)</f>
        <v>0</v>
      </c>
      <c r="BG681" s="216">
        <f>IF(N681="zákl. přenesená",J681,0)</f>
        <v>0</v>
      </c>
      <c r="BH681" s="216">
        <f>IF(N681="sníž. přenesená",J681,0)</f>
        <v>0</v>
      </c>
      <c r="BI681" s="216">
        <f>IF(N681="nulová",J681,0)</f>
        <v>0</v>
      </c>
      <c r="BJ681" s="18" t="s">
        <v>87</v>
      </c>
      <c r="BK681" s="216">
        <f>ROUND(I681*H681,2)</f>
        <v>0</v>
      </c>
      <c r="BL681" s="18" t="s">
        <v>144</v>
      </c>
      <c r="BM681" s="215" t="s">
        <v>1416</v>
      </c>
    </row>
    <row r="682" spans="1:65" s="13" customFormat="1" ht="11.25">
      <c r="B682" s="217"/>
      <c r="C682" s="218"/>
      <c r="D682" s="219" t="s">
        <v>145</v>
      </c>
      <c r="E682" s="220" t="s">
        <v>1</v>
      </c>
      <c r="F682" s="221" t="s">
        <v>1417</v>
      </c>
      <c r="G682" s="218"/>
      <c r="H682" s="222">
        <v>6</v>
      </c>
      <c r="I682" s="223"/>
      <c r="J682" s="218"/>
      <c r="K682" s="218"/>
      <c r="L682" s="224"/>
      <c r="M682" s="225"/>
      <c r="N682" s="226"/>
      <c r="O682" s="226"/>
      <c r="P682" s="226"/>
      <c r="Q682" s="226"/>
      <c r="R682" s="226"/>
      <c r="S682" s="226"/>
      <c r="T682" s="227"/>
      <c r="AT682" s="228" t="s">
        <v>145</v>
      </c>
      <c r="AU682" s="228" t="s">
        <v>151</v>
      </c>
      <c r="AV682" s="13" t="s">
        <v>89</v>
      </c>
      <c r="AW682" s="13" t="s">
        <v>34</v>
      </c>
      <c r="AX682" s="13" t="s">
        <v>87</v>
      </c>
      <c r="AY682" s="228" t="s">
        <v>137</v>
      </c>
    </row>
    <row r="683" spans="1:65" s="2" customFormat="1" ht="24" customHeight="1">
      <c r="A683" s="35"/>
      <c r="B683" s="36"/>
      <c r="C683" s="250" t="s">
        <v>432</v>
      </c>
      <c r="D683" s="250" t="s">
        <v>230</v>
      </c>
      <c r="E683" s="251" t="s">
        <v>1418</v>
      </c>
      <c r="F683" s="252" t="s">
        <v>1419</v>
      </c>
      <c r="G683" s="253" t="s">
        <v>266</v>
      </c>
      <c r="H683" s="254">
        <v>1</v>
      </c>
      <c r="I683" s="255"/>
      <c r="J683" s="256">
        <f>ROUND(I683*H683,2)</f>
        <v>0</v>
      </c>
      <c r="K683" s="252" t="s">
        <v>143</v>
      </c>
      <c r="L683" s="257"/>
      <c r="M683" s="258" t="s">
        <v>1</v>
      </c>
      <c r="N683" s="259" t="s">
        <v>44</v>
      </c>
      <c r="O683" s="72"/>
      <c r="P683" s="213">
        <f>O683*H683</f>
        <v>0</v>
      </c>
      <c r="Q683" s="213">
        <v>2.5000000000000001E-3</v>
      </c>
      <c r="R683" s="213">
        <f>Q683*H683</f>
        <v>2.5000000000000001E-3</v>
      </c>
      <c r="S683" s="213">
        <v>0</v>
      </c>
      <c r="T683" s="214">
        <f>S683*H683</f>
        <v>0</v>
      </c>
      <c r="U683" s="35"/>
      <c r="V683" s="35"/>
      <c r="W683" s="35"/>
      <c r="X683" s="35"/>
      <c r="Y683" s="35"/>
      <c r="Z683" s="35"/>
      <c r="AA683" s="35"/>
      <c r="AB683" s="35"/>
      <c r="AC683" s="35"/>
      <c r="AD683" s="35"/>
      <c r="AE683" s="35"/>
      <c r="AR683" s="215" t="s">
        <v>158</v>
      </c>
      <c r="AT683" s="215" t="s">
        <v>230</v>
      </c>
      <c r="AU683" s="215" t="s">
        <v>151</v>
      </c>
      <c r="AY683" s="18" t="s">
        <v>137</v>
      </c>
      <c r="BE683" s="216">
        <f>IF(N683="základní",J683,0)</f>
        <v>0</v>
      </c>
      <c r="BF683" s="216">
        <f>IF(N683="snížená",J683,0)</f>
        <v>0</v>
      </c>
      <c r="BG683" s="216">
        <f>IF(N683="zákl. přenesená",J683,0)</f>
        <v>0</v>
      </c>
      <c r="BH683" s="216">
        <f>IF(N683="sníž. přenesená",J683,0)</f>
        <v>0</v>
      </c>
      <c r="BI683" s="216">
        <f>IF(N683="nulová",J683,0)</f>
        <v>0</v>
      </c>
      <c r="BJ683" s="18" t="s">
        <v>87</v>
      </c>
      <c r="BK683" s="216">
        <f>ROUND(I683*H683,2)</f>
        <v>0</v>
      </c>
      <c r="BL683" s="18" t="s">
        <v>144</v>
      </c>
      <c r="BM683" s="215" t="s">
        <v>1420</v>
      </c>
    </row>
    <row r="684" spans="1:65" s="13" customFormat="1" ht="11.25">
      <c r="B684" s="217"/>
      <c r="C684" s="218"/>
      <c r="D684" s="219" t="s">
        <v>145</v>
      </c>
      <c r="E684" s="220" t="s">
        <v>1</v>
      </c>
      <c r="F684" s="221" t="s">
        <v>1421</v>
      </c>
      <c r="G684" s="218"/>
      <c r="H684" s="222">
        <v>1</v>
      </c>
      <c r="I684" s="223"/>
      <c r="J684" s="218"/>
      <c r="K684" s="218"/>
      <c r="L684" s="224"/>
      <c r="M684" s="225"/>
      <c r="N684" s="226"/>
      <c r="O684" s="226"/>
      <c r="P684" s="226"/>
      <c r="Q684" s="226"/>
      <c r="R684" s="226"/>
      <c r="S684" s="226"/>
      <c r="T684" s="227"/>
      <c r="AT684" s="228" t="s">
        <v>145</v>
      </c>
      <c r="AU684" s="228" t="s">
        <v>151</v>
      </c>
      <c r="AV684" s="13" t="s">
        <v>89</v>
      </c>
      <c r="AW684" s="13" t="s">
        <v>34</v>
      </c>
      <c r="AX684" s="13" t="s">
        <v>87</v>
      </c>
      <c r="AY684" s="228" t="s">
        <v>137</v>
      </c>
    </row>
    <row r="685" spans="1:65" s="2" customFormat="1" ht="16.5" customHeight="1">
      <c r="A685" s="35"/>
      <c r="B685" s="36"/>
      <c r="C685" s="250" t="s">
        <v>1422</v>
      </c>
      <c r="D685" s="250" t="s">
        <v>230</v>
      </c>
      <c r="E685" s="251" t="s">
        <v>1423</v>
      </c>
      <c r="F685" s="252" t="s">
        <v>1424</v>
      </c>
      <c r="G685" s="253" t="s">
        <v>266</v>
      </c>
      <c r="H685" s="254">
        <v>1</v>
      </c>
      <c r="I685" s="255"/>
      <c r="J685" s="256">
        <f>ROUND(I685*H685,2)</f>
        <v>0</v>
      </c>
      <c r="K685" s="252" t="s">
        <v>1</v>
      </c>
      <c r="L685" s="257"/>
      <c r="M685" s="258" t="s">
        <v>1</v>
      </c>
      <c r="N685" s="259" t="s">
        <v>44</v>
      </c>
      <c r="O685" s="72"/>
      <c r="P685" s="213">
        <f>O685*H685</f>
        <v>0</v>
      </c>
      <c r="Q685" s="213">
        <v>1.0999999999999999E-2</v>
      </c>
      <c r="R685" s="213">
        <f>Q685*H685</f>
        <v>1.0999999999999999E-2</v>
      </c>
      <c r="S685" s="213">
        <v>0</v>
      </c>
      <c r="T685" s="214">
        <f>S685*H685</f>
        <v>0</v>
      </c>
      <c r="U685" s="35"/>
      <c r="V685" s="35"/>
      <c r="W685" s="35"/>
      <c r="X685" s="35"/>
      <c r="Y685" s="35"/>
      <c r="Z685" s="35"/>
      <c r="AA685" s="35"/>
      <c r="AB685" s="35"/>
      <c r="AC685" s="35"/>
      <c r="AD685" s="35"/>
      <c r="AE685" s="35"/>
      <c r="AR685" s="215" t="s">
        <v>158</v>
      </c>
      <c r="AT685" s="215" t="s">
        <v>230</v>
      </c>
      <c r="AU685" s="215" t="s">
        <v>151</v>
      </c>
      <c r="AY685" s="18" t="s">
        <v>137</v>
      </c>
      <c r="BE685" s="216">
        <f>IF(N685="základní",J685,0)</f>
        <v>0</v>
      </c>
      <c r="BF685" s="216">
        <f>IF(N685="snížená",J685,0)</f>
        <v>0</v>
      </c>
      <c r="BG685" s="216">
        <f>IF(N685="zákl. přenesená",J685,0)</f>
        <v>0</v>
      </c>
      <c r="BH685" s="216">
        <f>IF(N685="sníž. přenesená",J685,0)</f>
        <v>0</v>
      </c>
      <c r="BI685" s="216">
        <f>IF(N685="nulová",J685,0)</f>
        <v>0</v>
      </c>
      <c r="BJ685" s="18" t="s">
        <v>87</v>
      </c>
      <c r="BK685" s="216">
        <f>ROUND(I685*H685,2)</f>
        <v>0</v>
      </c>
      <c r="BL685" s="18" t="s">
        <v>144</v>
      </c>
      <c r="BM685" s="215" t="s">
        <v>1425</v>
      </c>
    </row>
    <row r="686" spans="1:65" s="13" customFormat="1" ht="11.25">
      <c r="B686" s="217"/>
      <c r="C686" s="218"/>
      <c r="D686" s="219" t="s">
        <v>145</v>
      </c>
      <c r="E686" s="220" t="s">
        <v>1</v>
      </c>
      <c r="F686" s="221" t="s">
        <v>1426</v>
      </c>
      <c r="G686" s="218"/>
      <c r="H686" s="222">
        <v>1</v>
      </c>
      <c r="I686" s="223"/>
      <c r="J686" s="218"/>
      <c r="K686" s="218"/>
      <c r="L686" s="224"/>
      <c r="M686" s="225"/>
      <c r="N686" s="226"/>
      <c r="O686" s="226"/>
      <c r="P686" s="226"/>
      <c r="Q686" s="226"/>
      <c r="R686" s="226"/>
      <c r="S686" s="226"/>
      <c r="T686" s="227"/>
      <c r="AT686" s="228" t="s">
        <v>145</v>
      </c>
      <c r="AU686" s="228" t="s">
        <v>151</v>
      </c>
      <c r="AV686" s="13" t="s">
        <v>89</v>
      </c>
      <c r="AW686" s="13" t="s">
        <v>34</v>
      </c>
      <c r="AX686" s="13" t="s">
        <v>87</v>
      </c>
      <c r="AY686" s="228" t="s">
        <v>137</v>
      </c>
    </row>
    <row r="687" spans="1:65" s="12" customFormat="1" ht="20.85" customHeight="1">
      <c r="B687" s="188"/>
      <c r="C687" s="189"/>
      <c r="D687" s="190" t="s">
        <v>78</v>
      </c>
      <c r="E687" s="202" t="s">
        <v>528</v>
      </c>
      <c r="F687" s="202" t="s">
        <v>1427</v>
      </c>
      <c r="G687" s="189"/>
      <c r="H687" s="189"/>
      <c r="I687" s="192"/>
      <c r="J687" s="203">
        <f>BK687</f>
        <v>0</v>
      </c>
      <c r="K687" s="189"/>
      <c r="L687" s="194"/>
      <c r="M687" s="195"/>
      <c r="N687" s="196"/>
      <c r="O687" s="196"/>
      <c r="P687" s="197">
        <f>SUM(P688:P690)</f>
        <v>0</v>
      </c>
      <c r="Q687" s="196"/>
      <c r="R687" s="197">
        <f>SUM(R688:R690)</f>
        <v>0</v>
      </c>
      <c r="S687" s="196"/>
      <c r="T687" s="198">
        <f>SUM(T688:T690)</f>
        <v>0</v>
      </c>
      <c r="AR687" s="199" t="s">
        <v>87</v>
      </c>
      <c r="AT687" s="200" t="s">
        <v>78</v>
      </c>
      <c r="AU687" s="200" t="s">
        <v>89</v>
      </c>
      <c r="AY687" s="199" t="s">
        <v>137</v>
      </c>
      <c r="BK687" s="201">
        <f>SUM(BK688:BK690)</f>
        <v>0</v>
      </c>
    </row>
    <row r="688" spans="1:65" s="2" customFormat="1" ht="16.5" customHeight="1">
      <c r="A688" s="35"/>
      <c r="B688" s="36"/>
      <c r="C688" s="204" t="s">
        <v>435</v>
      </c>
      <c r="D688" s="204" t="s">
        <v>139</v>
      </c>
      <c r="E688" s="205" t="s">
        <v>1428</v>
      </c>
      <c r="F688" s="206" t="s">
        <v>1429</v>
      </c>
      <c r="G688" s="207" t="s">
        <v>223</v>
      </c>
      <c r="H688" s="208">
        <v>4266.7690000000002</v>
      </c>
      <c r="I688" s="209"/>
      <c r="J688" s="210">
        <f>ROUND(I688*H688,2)</f>
        <v>0</v>
      </c>
      <c r="K688" s="206" t="s">
        <v>1</v>
      </c>
      <c r="L688" s="40"/>
      <c r="M688" s="211" t="s">
        <v>1</v>
      </c>
      <c r="N688" s="212" t="s">
        <v>44</v>
      </c>
      <c r="O688" s="72"/>
      <c r="P688" s="213">
        <f>O688*H688</f>
        <v>0</v>
      </c>
      <c r="Q688" s="213">
        <v>0</v>
      </c>
      <c r="R688" s="213">
        <f>Q688*H688</f>
        <v>0</v>
      </c>
      <c r="S688" s="213">
        <v>0</v>
      </c>
      <c r="T688" s="214">
        <f>S688*H688</f>
        <v>0</v>
      </c>
      <c r="U688" s="35"/>
      <c r="V688" s="35"/>
      <c r="W688" s="35"/>
      <c r="X688" s="35"/>
      <c r="Y688" s="35"/>
      <c r="Z688" s="35"/>
      <c r="AA688" s="35"/>
      <c r="AB688" s="35"/>
      <c r="AC688" s="35"/>
      <c r="AD688" s="35"/>
      <c r="AE688" s="35"/>
      <c r="AR688" s="215" t="s">
        <v>144</v>
      </c>
      <c r="AT688" s="215" t="s">
        <v>139</v>
      </c>
      <c r="AU688" s="215" t="s">
        <v>151</v>
      </c>
      <c r="AY688" s="18" t="s">
        <v>137</v>
      </c>
      <c r="BE688" s="216">
        <f>IF(N688="základní",J688,0)</f>
        <v>0</v>
      </c>
      <c r="BF688" s="216">
        <f>IF(N688="snížená",J688,0)</f>
        <v>0</v>
      </c>
      <c r="BG688" s="216">
        <f>IF(N688="zákl. přenesená",J688,0)</f>
        <v>0</v>
      </c>
      <c r="BH688" s="216">
        <f>IF(N688="sníž. přenesená",J688,0)</f>
        <v>0</v>
      </c>
      <c r="BI688" s="216">
        <f>IF(N688="nulová",J688,0)</f>
        <v>0</v>
      </c>
      <c r="BJ688" s="18" t="s">
        <v>87</v>
      </c>
      <c r="BK688" s="216">
        <f>ROUND(I688*H688,2)</f>
        <v>0</v>
      </c>
      <c r="BL688" s="18" t="s">
        <v>144</v>
      </c>
      <c r="BM688" s="215" t="s">
        <v>1430</v>
      </c>
    </row>
    <row r="689" spans="1:65" s="2" customFormat="1" ht="16.5" customHeight="1">
      <c r="A689" s="35"/>
      <c r="B689" s="36"/>
      <c r="C689" s="204" t="s">
        <v>1431</v>
      </c>
      <c r="D689" s="204" t="s">
        <v>139</v>
      </c>
      <c r="E689" s="205" t="s">
        <v>1432</v>
      </c>
      <c r="F689" s="206" t="s">
        <v>1433</v>
      </c>
      <c r="G689" s="207" t="s">
        <v>223</v>
      </c>
      <c r="H689" s="208">
        <v>4266.7690000000002</v>
      </c>
      <c r="I689" s="209"/>
      <c r="J689" s="210">
        <f>ROUND(I689*H689,2)</f>
        <v>0</v>
      </c>
      <c r="K689" s="206" t="s">
        <v>1</v>
      </c>
      <c r="L689" s="40"/>
      <c r="M689" s="211" t="s">
        <v>1</v>
      </c>
      <c r="N689" s="212" t="s">
        <v>44</v>
      </c>
      <c r="O689" s="72"/>
      <c r="P689" s="213">
        <f>O689*H689</f>
        <v>0</v>
      </c>
      <c r="Q689" s="213">
        <v>0</v>
      </c>
      <c r="R689" s="213">
        <f>Q689*H689</f>
        <v>0</v>
      </c>
      <c r="S689" s="213">
        <v>0</v>
      </c>
      <c r="T689" s="214">
        <f>S689*H689</f>
        <v>0</v>
      </c>
      <c r="U689" s="35"/>
      <c r="V689" s="35"/>
      <c r="W689" s="35"/>
      <c r="X689" s="35"/>
      <c r="Y689" s="35"/>
      <c r="Z689" s="35"/>
      <c r="AA689" s="35"/>
      <c r="AB689" s="35"/>
      <c r="AC689" s="35"/>
      <c r="AD689" s="35"/>
      <c r="AE689" s="35"/>
      <c r="AR689" s="215" t="s">
        <v>144</v>
      </c>
      <c r="AT689" s="215" t="s">
        <v>139</v>
      </c>
      <c r="AU689" s="215" t="s">
        <v>151</v>
      </c>
      <c r="AY689" s="18" t="s">
        <v>137</v>
      </c>
      <c r="BE689" s="216">
        <f>IF(N689="základní",J689,0)</f>
        <v>0</v>
      </c>
      <c r="BF689" s="216">
        <f>IF(N689="snížená",J689,0)</f>
        <v>0</v>
      </c>
      <c r="BG689" s="216">
        <f>IF(N689="zákl. přenesená",J689,0)</f>
        <v>0</v>
      </c>
      <c r="BH689" s="216">
        <f>IF(N689="sníž. přenesená",J689,0)</f>
        <v>0</v>
      </c>
      <c r="BI689" s="216">
        <f>IF(N689="nulová",J689,0)</f>
        <v>0</v>
      </c>
      <c r="BJ689" s="18" t="s">
        <v>87</v>
      </c>
      <c r="BK689" s="216">
        <f>ROUND(I689*H689,2)</f>
        <v>0</v>
      </c>
      <c r="BL689" s="18" t="s">
        <v>144</v>
      </c>
      <c r="BM689" s="215" t="s">
        <v>1434</v>
      </c>
    </row>
    <row r="690" spans="1:65" s="2" customFormat="1" ht="24" customHeight="1">
      <c r="A690" s="35"/>
      <c r="B690" s="36"/>
      <c r="C690" s="204" t="s">
        <v>439</v>
      </c>
      <c r="D690" s="204" t="s">
        <v>139</v>
      </c>
      <c r="E690" s="205" t="s">
        <v>1435</v>
      </c>
      <c r="F690" s="206" t="s">
        <v>1436</v>
      </c>
      <c r="G690" s="207" t="s">
        <v>223</v>
      </c>
      <c r="H690" s="208">
        <v>2354.7379999999998</v>
      </c>
      <c r="I690" s="209"/>
      <c r="J690" s="210">
        <f>ROUND(I690*H690,2)</f>
        <v>0</v>
      </c>
      <c r="K690" s="206" t="s">
        <v>143</v>
      </c>
      <c r="L690" s="40"/>
      <c r="M690" s="260" t="s">
        <v>1</v>
      </c>
      <c r="N690" s="261" t="s">
        <v>44</v>
      </c>
      <c r="O690" s="262"/>
      <c r="P690" s="263">
        <f>O690*H690</f>
        <v>0</v>
      </c>
      <c r="Q690" s="263">
        <v>0</v>
      </c>
      <c r="R690" s="263">
        <f>Q690*H690</f>
        <v>0</v>
      </c>
      <c r="S690" s="263">
        <v>0</v>
      </c>
      <c r="T690" s="264">
        <f>S690*H690</f>
        <v>0</v>
      </c>
      <c r="U690" s="35"/>
      <c r="V690" s="35"/>
      <c r="W690" s="35"/>
      <c r="X690" s="35"/>
      <c r="Y690" s="35"/>
      <c r="Z690" s="35"/>
      <c r="AA690" s="35"/>
      <c r="AB690" s="35"/>
      <c r="AC690" s="35"/>
      <c r="AD690" s="35"/>
      <c r="AE690" s="35"/>
      <c r="AR690" s="215" t="s">
        <v>144</v>
      </c>
      <c r="AT690" s="215" t="s">
        <v>139</v>
      </c>
      <c r="AU690" s="215" t="s">
        <v>151</v>
      </c>
      <c r="AY690" s="18" t="s">
        <v>137</v>
      </c>
      <c r="BE690" s="216">
        <f>IF(N690="základní",J690,0)</f>
        <v>0</v>
      </c>
      <c r="BF690" s="216">
        <f>IF(N690="snížená",J690,0)</f>
        <v>0</v>
      </c>
      <c r="BG690" s="216">
        <f>IF(N690="zákl. přenesená",J690,0)</f>
        <v>0</v>
      </c>
      <c r="BH690" s="216">
        <f>IF(N690="sníž. přenesená",J690,0)</f>
        <v>0</v>
      </c>
      <c r="BI690" s="216">
        <f>IF(N690="nulová",J690,0)</f>
        <v>0</v>
      </c>
      <c r="BJ690" s="18" t="s">
        <v>87</v>
      </c>
      <c r="BK690" s="216">
        <f>ROUND(I690*H690,2)</f>
        <v>0</v>
      </c>
      <c r="BL690" s="18" t="s">
        <v>144</v>
      </c>
      <c r="BM690" s="215" t="s">
        <v>1437</v>
      </c>
    </row>
    <row r="691" spans="1:65" s="2" customFormat="1" ht="6.95" customHeight="1">
      <c r="A691" s="35"/>
      <c r="B691" s="55"/>
      <c r="C691" s="56"/>
      <c r="D691" s="56"/>
      <c r="E691" s="56"/>
      <c r="F691" s="56"/>
      <c r="G691" s="56"/>
      <c r="H691" s="56"/>
      <c r="I691" s="153"/>
      <c r="J691" s="56"/>
      <c r="K691" s="56"/>
      <c r="L691" s="40"/>
      <c r="M691" s="35"/>
      <c r="O691" s="35"/>
      <c r="P691" s="35"/>
      <c r="Q691" s="35"/>
      <c r="R691" s="35"/>
      <c r="S691" s="35"/>
      <c r="T691" s="35"/>
      <c r="U691" s="35"/>
      <c r="V691" s="35"/>
      <c r="W691" s="35"/>
      <c r="X691" s="35"/>
      <c r="Y691" s="35"/>
      <c r="Z691" s="35"/>
      <c r="AA691" s="35"/>
      <c r="AB691" s="35"/>
      <c r="AC691" s="35"/>
      <c r="AD691" s="35"/>
      <c r="AE691" s="35"/>
    </row>
  </sheetData>
  <sheetProtection algorithmName="SHA-512" hashValue="63xKwXY/VQNR4xZd/VuWtqj+0kVso8ZipYd2vUE5Ir2gPoxokfwUj87iuuObEy5XIgWoYXhuFeFqQGNBAojdUQ==" saltValue="lLsMlyrG2eM8lq+fmRyF7kNViDA37BnsA12DY0OVo0CRg2FRSX8UZEMmjCIEmyqdhmBTfWZHw1H2NIjyDUBNuQ==" spinCount="100000" sheet="1" objects="1" scenarios="1" formatColumns="0" formatRows="0" autoFilter="0"/>
  <autoFilter ref="C147:K690" xr:uid="{00000000-0009-0000-0000-000003000000}"/>
  <mergeCells count="9">
    <mergeCell ref="E87:H87"/>
    <mergeCell ref="E138:H138"/>
    <mergeCell ref="E140:H140"/>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0" orientation="portrait"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9"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9"/>
      <c r="L2" s="290"/>
      <c r="M2" s="290"/>
      <c r="N2" s="290"/>
      <c r="O2" s="290"/>
      <c r="P2" s="290"/>
      <c r="Q2" s="290"/>
      <c r="R2" s="290"/>
      <c r="S2" s="290"/>
      <c r="T2" s="290"/>
      <c r="U2" s="290"/>
      <c r="V2" s="290"/>
      <c r="AT2" s="18" t="s">
        <v>98</v>
      </c>
    </row>
    <row r="3" spans="1:46" s="1" customFormat="1" ht="6.95" customHeight="1">
      <c r="B3" s="110"/>
      <c r="C3" s="111"/>
      <c r="D3" s="111"/>
      <c r="E3" s="111"/>
      <c r="F3" s="111"/>
      <c r="G3" s="111"/>
      <c r="H3" s="111"/>
      <c r="I3" s="112"/>
      <c r="J3" s="111"/>
      <c r="K3" s="111"/>
      <c r="L3" s="21"/>
      <c r="AT3" s="18" t="s">
        <v>89</v>
      </c>
    </row>
    <row r="4" spans="1:46" s="1" customFormat="1" ht="24.95" customHeight="1">
      <c r="B4" s="21"/>
      <c r="D4" s="113" t="s">
        <v>106</v>
      </c>
      <c r="I4" s="109"/>
      <c r="L4" s="21"/>
      <c r="M4" s="114" t="s">
        <v>10</v>
      </c>
      <c r="AT4" s="18" t="s">
        <v>4</v>
      </c>
    </row>
    <row r="5" spans="1:46" s="1" customFormat="1" ht="6.95" customHeight="1">
      <c r="B5" s="21"/>
      <c r="I5" s="109"/>
      <c r="L5" s="21"/>
    </row>
    <row r="6" spans="1:46" s="1" customFormat="1" ht="12" customHeight="1">
      <c r="B6" s="21"/>
      <c r="D6" s="115" t="s">
        <v>16</v>
      </c>
      <c r="I6" s="109"/>
      <c r="L6" s="21"/>
    </row>
    <row r="7" spans="1:46" s="1" customFormat="1" ht="16.5" customHeight="1">
      <c r="B7" s="21"/>
      <c r="E7" s="320" t="str">
        <f>'Rekapitulace stavby'!K6</f>
        <v>Malešická, 3. etapa, č. akce 1000053, Praha 3</v>
      </c>
      <c r="F7" s="321"/>
      <c r="G7" s="321"/>
      <c r="H7" s="321"/>
      <c r="I7" s="109"/>
      <c r="L7" s="21"/>
    </row>
    <row r="8" spans="1:46" s="2" customFormat="1" ht="12" customHeight="1">
      <c r="A8" s="35"/>
      <c r="B8" s="40"/>
      <c r="C8" s="35"/>
      <c r="D8" s="115" t="s">
        <v>107</v>
      </c>
      <c r="E8" s="35"/>
      <c r="F8" s="35"/>
      <c r="G8" s="35"/>
      <c r="H8" s="35"/>
      <c r="I8" s="116"/>
      <c r="J8" s="35"/>
      <c r="K8" s="35"/>
      <c r="L8" s="52"/>
      <c r="S8" s="35"/>
      <c r="T8" s="35"/>
      <c r="U8" s="35"/>
      <c r="V8" s="35"/>
      <c r="W8" s="35"/>
      <c r="X8" s="35"/>
      <c r="Y8" s="35"/>
      <c r="Z8" s="35"/>
      <c r="AA8" s="35"/>
      <c r="AB8" s="35"/>
      <c r="AC8" s="35"/>
      <c r="AD8" s="35"/>
      <c r="AE8" s="35"/>
    </row>
    <row r="9" spans="1:46" s="2" customFormat="1" ht="16.5" customHeight="1">
      <c r="A9" s="35"/>
      <c r="B9" s="40"/>
      <c r="C9" s="35"/>
      <c r="D9" s="35"/>
      <c r="E9" s="322" t="s">
        <v>1438</v>
      </c>
      <c r="F9" s="323"/>
      <c r="G9" s="323"/>
      <c r="H9" s="323"/>
      <c r="I9" s="116"/>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5" t="s">
        <v>20</v>
      </c>
      <c r="E12" s="35"/>
      <c r="F12" s="117" t="s">
        <v>21</v>
      </c>
      <c r="G12" s="35"/>
      <c r="H12" s="35"/>
      <c r="I12" s="118" t="s">
        <v>22</v>
      </c>
      <c r="J12" s="119" t="str">
        <f>'Rekapitulace stavby'!AN8</f>
        <v>11. 7. 2019</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5" t="s">
        <v>24</v>
      </c>
      <c r="E14" s="35"/>
      <c r="F14" s="35"/>
      <c r="G14" s="35"/>
      <c r="H14" s="35"/>
      <c r="I14" s="118" t="s">
        <v>25</v>
      </c>
      <c r="J14" s="117"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7" t="s">
        <v>26</v>
      </c>
      <c r="F15" s="35"/>
      <c r="G15" s="35"/>
      <c r="H15" s="35"/>
      <c r="I15" s="118" t="s">
        <v>27</v>
      </c>
      <c r="J15" s="117"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28</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4" t="str">
        <f>'Rekapitulace stavby'!E14</f>
        <v>Vyplň údaj</v>
      </c>
      <c r="F18" s="325"/>
      <c r="G18" s="325"/>
      <c r="H18" s="325"/>
      <c r="I18" s="118"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30</v>
      </c>
      <c r="E20" s="35"/>
      <c r="F20" s="35"/>
      <c r="G20" s="35"/>
      <c r="H20" s="35"/>
      <c r="I20" s="118" t="s">
        <v>25</v>
      </c>
      <c r="J20" s="117" t="str">
        <f>IF('Rekapitulace stavby'!AN16="","",'Rekapitulace stavby'!AN16)</f>
        <v>27086135</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tr">
        <f>IF('Rekapitulace stavby'!E17="","",'Rekapitulace stavby'!E17)</f>
        <v>CR Project s.r.o.</v>
      </c>
      <c r="F21" s="35"/>
      <c r="G21" s="35"/>
      <c r="H21" s="35"/>
      <c r="I21" s="118" t="s">
        <v>27</v>
      </c>
      <c r="J21" s="117" t="str">
        <f>IF('Rekapitulace stavby'!AN17="","",'Rekapitulace stavby'!AN17)</f>
        <v>CZ27086135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35</v>
      </c>
      <c r="E23" s="35"/>
      <c r="F23" s="35"/>
      <c r="G23" s="35"/>
      <c r="H23" s="35"/>
      <c r="I23" s="118" t="s">
        <v>25</v>
      </c>
      <c r="J23" s="117"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stavby'!E20="","",'Rekapitulace stavby'!E20)</f>
        <v>Josef Nentwich</v>
      </c>
      <c r="F24" s="35"/>
      <c r="G24" s="35"/>
      <c r="H24" s="35"/>
      <c r="I24" s="118" t="s">
        <v>27</v>
      </c>
      <c r="J24" s="117"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6" t="s">
        <v>1</v>
      </c>
      <c r="F27" s="326"/>
      <c r="G27" s="326"/>
      <c r="H27" s="326"/>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116"/>
      <c r="J30" s="127">
        <f>ROUND(J126,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9"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43</v>
      </c>
      <c r="E33" s="115" t="s">
        <v>44</v>
      </c>
      <c r="F33" s="131">
        <f>ROUND((SUM(BE126:BE205)),  2)</f>
        <v>0</v>
      </c>
      <c r="G33" s="35"/>
      <c r="H33" s="35"/>
      <c r="I33" s="132">
        <v>0.21</v>
      </c>
      <c r="J33" s="131">
        <f>ROUND(((SUM(BE126:BE205))*I33),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45</v>
      </c>
      <c r="F34" s="131">
        <f>ROUND((SUM(BF126:BF205)),  2)</f>
        <v>0</v>
      </c>
      <c r="G34" s="35"/>
      <c r="H34" s="35"/>
      <c r="I34" s="132">
        <v>0.15</v>
      </c>
      <c r="J34" s="131">
        <f>ROUND(((SUM(BF126:BF205))*I34),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5" t="s">
        <v>46</v>
      </c>
      <c r="F35" s="131">
        <f>ROUND((SUM(BG126:BG205)),  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5" t="s">
        <v>47</v>
      </c>
      <c r="F36" s="131">
        <f>ROUND((SUM(BH126:BH205)),  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5" t="s">
        <v>48</v>
      </c>
      <c r="F37" s="131">
        <f>ROUND((SUM(BI126:BI205)),  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49</v>
      </c>
      <c r="E39" s="135"/>
      <c r="F39" s="135"/>
      <c r="G39" s="136" t="s">
        <v>50</v>
      </c>
      <c r="H39" s="137" t="s">
        <v>51</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1:31" s="1" customFormat="1" ht="14.45" customHeight="1">
      <c r="B41" s="21"/>
      <c r="I41" s="109"/>
      <c r="L41" s="21"/>
    </row>
    <row r="42" spans="1:31" s="1" customFormat="1" ht="14.45" customHeight="1">
      <c r="B42" s="21"/>
      <c r="I42" s="109"/>
      <c r="L42" s="21"/>
    </row>
    <row r="43" spans="1:31" s="1" customFormat="1" ht="14.45" customHeight="1">
      <c r="B43" s="21"/>
      <c r="I43" s="109"/>
      <c r="L43" s="21"/>
    </row>
    <row r="44" spans="1:31" s="1" customFormat="1" ht="14.45" customHeight="1">
      <c r="B44" s="21"/>
      <c r="I44" s="109"/>
      <c r="L44" s="21"/>
    </row>
    <row r="45" spans="1:31" s="1" customFormat="1" ht="14.45" customHeight="1">
      <c r="B45" s="21"/>
      <c r="I45" s="109"/>
      <c r="L45" s="21"/>
    </row>
    <row r="46" spans="1:31" s="1" customFormat="1" ht="14.45" customHeight="1">
      <c r="B46" s="21"/>
      <c r="I46" s="109"/>
      <c r="L46" s="21"/>
    </row>
    <row r="47" spans="1:31" s="1" customFormat="1" ht="14.45" customHeight="1">
      <c r="B47" s="21"/>
      <c r="I47" s="109"/>
      <c r="L47" s="21"/>
    </row>
    <row r="48" spans="1:31" s="1" customFormat="1" ht="14.45" customHeight="1">
      <c r="B48" s="21"/>
      <c r="I48" s="109"/>
      <c r="L48" s="21"/>
    </row>
    <row r="49" spans="1:31" s="1" customFormat="1" ht="14.45" customHeight="1">
      <c r="B49" s="21"/>
      <c r="I49" s="109"/>
      <c r="L49" s="21"/>
    </row>
    <row r="50" spans="1:31" s="2" customFormat="1" ht="14.45" customHeight="1">
      <c r="B50" s="52"/>
      <c r="D50" s="141" t="s">
        <v>52</v>
      </c>
      <c r="E50" s="142"/>
      <c r="F50" s="142"/>
      <c r="G50" s="141" t="s">
        <v>53</v>
      </c>
      <c r="H50" s="142"/>
      <c r="I50" s="143"/>
      <c r="J50" s="142"/>
      <c r="K50" s="142"/>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4" t="s">
        <v>54</v>
      </c>
      <c r="E61" s="145"/>
      <c r="F61" s="146" t="s">
        <v>55</v>
      </c>
      <c r="G61" s="144" t="s">
        <v>54</v>
      </c>
      <c r="H61" s="145"/>
      <c r="I61" s="147"/>
      <c r="J61" s="148" t="s">
        <v>55</v>
      </c>
      <c r="K61" s="145"/>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41" t="s">
        <v>56</v>
      </c>
      <c r="E65" s="149"/>
      <c r="F65" s="149"/>
      <c r="G65" s="141" t="s">
        <v>57</v>
      </c>
      <c r="H65" s="149"/>
      <c r="I65" s="150"/>
      <c r="J65" s="149"/>
      <c r="K65" s="14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4" t="s">
        <v>54</v>
      </c>
      <c r="E76" s="145"/>
      <c r="F76" s="146" t="s">
        <v>55</v>
      </c>
      <c r="G76" s="144" t="s">
        <v>54</v>
      </c>
      <c r="H76" s="145"/>
      <c r="I76" s="147"/>
      <c r="J76" s="148" t="s">
        <v>55</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47"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47" s="2" customFormat="1" ht="24.95" customHeight="1">
      <c r="A82" s="35"/>
      <c r="B82" s="36"/>
      <c r="C82" s="24" t="s">
        <v>109</v>
      </c>
      <c r="D82" s="37"/>
      <c r="E82" s="37"/>
      <c r="F82" s="37"/>
      <c r="G82" s="37"/>
      <c r="H82" s="37"/>
      <c r="I82" s="116"/>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7" t="str">
        <f>E7</f>
        <v>Malešická, 3. etapa, č. akce 1000053, Praha 3</v>
      </c>
      <c r="F85" s="328"/>
      <c r="G85" s="328"/>
      <c r="H85" s="328"/>
      <c r="I85" s="116"/>
      <c r="J85" s="37"/>
      <c r="K85" s="37"/>
      <c r="L85" s="52"/>
      <c r="S85" s="35"/>
      <c r="T85" s="35"/>
      <c r="U85" s="35"/>
      <c r="V85" s="35"/>
      <c r="W85" s="35"/>
      <c r="X85" s="35"/>
      <c r="Y85" s="35"/>
      <c r="Z85" s="35"/>
      <c r="AA85" s="35"/>
      <c r="AB85" s="35"/>
      <c r="AC85" s="35"/>
      <c r="AD85" s="35"/>
      <c r="AE85" s="35"/>
    </row>
    <row r="86" spans="1:47" s="2" customFormat="1" ht="12" customHeight="1">
      <c r="A86" s="35"/>
      <c r="B86" s="36"/>
      <c r="C86" s="30" t="s">
        <v>107</v>
      </c>
      <c r="D86" s="37"/>
      <c r="E86" s="37"/>
      <c r="F86" s="37"/>
      <c r="G86" s="37"/>
      <c r="H86" s="37"/>
      <c r="I86" s="116"/>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99" t="str">
        <f>E9</f>
        <v>SO.10.107 - Zeleň a mobiliář</v>
      </c>
      <c r="F87" s="329"/>
      <c r="G87" s="329"/>
      <c r="H87" s="329"/>
      <c r="I87" s="116"/>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Praha 3</v>
      </c>
      <c r="G89" s="37"/>
      <c r="H89" s="37"/>
      <c r="I89" s="118" t="s">
        <v>22</v>
      </c>
      <c r="J89" s="67" t="str">
        <f>IF(J12="","",J12)</f>
        <v>11. 7. 2019</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Technická správa komunikací hl.m. Prahy, a.s.</v>
      </c>
      <c r="G91" s="37"/>
      <c r="H91" s="37"/>
      <c r="I91" s="118" t="s">
        <v>30</v>
      </c>
      <c r="J91" s="33" t="str">
        <f>E21</f>
        <v>CR Project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118" t="s">
        <v>35</v>
      </c>
      <c r="J92" s="33" t="str">
        <f>E24</f>
        <v>Josef Nentwich</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47" s="2" customFormat="1" ht="29.25" customHeight="1">
      <c r="A94" s="35"/>
      <c r="B94" s="36"/>
      <c r="C94" s="157" t="s">
        <v>110</v>
      </c>
      <c r="D94" s="158"/>
      <c r="E94" s="158"/>
      <c r="F94" s="158"/>
      <c r="G94" s="158"/>
      <c r="H94" s="158"/>
      <c r="I94" s="159"/>
      <c r="J94" s="160" t="s">
        <v>111</v>
      </c>
      <c r="K94" s="158"/>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112</v>
      </c>
      <c r="D96" s="37"/>
      <c r="E96" s="37"/>
      <c r="F96" s="37"/>
      <c r="G96" s="37"/>
      <c r="H96" s="37"/>
      <c r="I96" s="116"/>
      <c r="J96" s="85">
        <f>J126</f>
        <v>0</v>
      </c>
      <c r="K96" s="37"/>
      <c r="L96" s="52"/>
      <c r="S96" s="35"/>
      <c r="T96" s="35"/>
      <c r="U96" s="35"/>
      <c r="V96" s="35"/>
      <c r="W96" s="35"/>
      <c r="X96" s="35"/>
      <c r="Y96" s="35"/>
      <c r="Z96" s="35"/>
      <c r="AA96" s="35"/>
      <c r="AB96" s="35"/>
      <c r="AC96" s="35"/>
      <c r="AD96" s="35"/>
      <c r="AE96" s="35"/>
      <c r="AU96" s="18" t="s">
        <v>113</v>
      </c>
    </row>
    <row r="97" spans="1:31" s="9" customFormat="1" ht="24.95" customHeight="1">
      <c r="B97" s="162"/>
      <c r="C97" s="163"/>
      <c r="D97" s="164" t="s">
        <v>1439</v>
      </c>
      <c r="E97" s="165"/>
      <c r="F97" s="165"/>
      <c r="G97" s="165"/>
      <c r="H97" s="165"/>
      <c r="I97" s="166"/>
      <c r="J97" s="167">
        <f>J127</f>
        <v>0</v>
      </c>
      <c r="K97" s="163"/>
      <c r="L97" s="168"/>
    </row>
    <row r="98" spans="1:31" s="10" customFormat="1" ht="19.899999999999999" customHeight="1">
      <c r="B98" s="169"/>
      <c r="C98" s="170"/>
      <c r="D98" s="171" t="s">
        <v>1440</v>
      </c>
      <c r="E98" s="172"/>
      <c r="F98" s="172"/>
      <c r="G98" s="172"/>
      <c r="H98" s="172"/>
      <c r="I98" s="173"/>
      <c r="J98" s="174">
        <f>J128</f>
        <v>0</v>
      </c>
      <c r="K98" s="170"/>
      <c r="L98" s="175"/>
    </row>
    <row r="99" spans="1:31" s="10" customFormat="1" ht="14.85" customHeight="1">
      <c r="B99" s="169"/>
      <c r="C99" s="170"/>
      <c r="D99" s="171" t="s">
        <v>1441</v>
      </c>
      <c r="E99" s="172"/>
      <c r="F99" s="172"/>
      <c r="G99" s="172"/>
      <c r="H99" s="172"/>
      <c r="I99" s="173"/>
      <c r="J99" s="174">
        <f>J129</f>
        <v>0</v>
      </c>
      <c r="K99" s="170"/>
      <c r="L99" s="175"/>
    </row>
    <row r="100" spans="1:31" s="10" customFormat="1" ht="14.85" customHeight="1">
      <c r="B100" s="169"/>
      <c r="C100" s="170"/>
      <c r="D100" s="171" t="s">
        <v>1442</v>
      </c>
      <c r="E100" s="172"/>
      <c r="F100" s="172"/>
      <c r="G100" s="172"/>
      <c r="H100" s="172"/>
      <c r="I100" s="173"/>
      <c r="J100" s="174">
        <f>J134</f>
        <v>0</v>
      </c>
      <c r="K100" s="170"/>
      <c r="L100" s="175"/>
    </row>
    <row r="101" spans="1:31" s="10" customFormat="1" ht="19.899999999999999" customHeight="1">
      <c r="B101" s="169"/>
      <c r="C101" s="170"/>
      <c r="D101" s="171" t="s">
        <v>1443</v>
      </c>
      <c r="E101" s="172"/>
      <c r="F101" s="172"/>
      <c r="G101" s="172"/>
      <c r="H101" s="172"/>
      <c r="I101" s="173"/>
      <c r="J101" s="174">
        <f>J139</f>
        <v>0</v>
      </c>
      <c r="K101" s="170"/>
      <c r="L101" s="175"/>
    </row>
    <row r="102" spans="1:31" s="10" customFormat="1" ht="14.85" customHeight="1">
      <c r="B102" s="169"/>
      <c r="C102" s="170"/>
      <c r="D102" s="171" t="s">
        <v>1444</v>
      </c>
      <c r="E102" s="172"/>
      <c r="F102" s="172"/>
      <c r="G102" s="172"/>
      <c r="H102" s="172"/>
      <c r="I102" s="173"/>
      <c r="J102" s="174">
        <f>J140</f>
        <v>0</v>
      </c>
      <c r="K102" s="170"/>
      <c r="L102" s="175"/>
    </row>
    <row r="103" spans="1:31" s="10" customFormat="1" ht="14.85" customHeight="1">
      <c r="B103" s="169"/>
      <c r="C103" s="170"/>
      <c r="D103" s="171" t="s">
        <v>1445</v>
      </c>
      <c r="E103" s="172"/>
      <c r="F103" s="172"/>
      <c r="G103" s="172"/>
      <c r="H103" s="172"/>
      <c r="I103" s="173"/>
      <c r="J103" s="174">
        <f>J158</f>
        <v>0</v>
      </c>
      <c r="K103" s="170"/>
      <c r="L103" s="175"/>
    </row>
    <row r="104" spans="1:31" s="10" customFormat="1" ht="19.899999999999999" customHeight="1">
      <c r="B104" s="169"/>
      <c r="C104" s="170"/>
      <c r="D104" s="171" t="s">
        <v>713</v>
      </c>
      <c r="E104" s="172"/>
      <c r="F104" s="172"/>
      <c r="G104" s="172"/>
      <c r="H104" s="172"/>
      <c r="I104" s="173"/>
      <c r="J104" s="174">
        <f>J193</f>
        <v>0</v>
      </c>
      <c r="K104" s="170"/>
      <c r="L104" s="175"/>
    </row>
    <row r="105" spans="1:31" s="10" customFormat="1" ht="14.85" customHeight="1">
      <c r="B105" s="169"/>
      <c r="C105" s="170"/>
      <c r="D105" s="171" t="s">
        <v>1446</v>
      </c>
      <c r="E105" s="172"/>
      <c r="F105" s="172"/>
      <c r="G105" s="172"/>
      <c r="H105" s="172"/>
      <c r="I105" s="173"/>
      <c r="J105" s="174">
        <f>J194</f>
        <v>0</v>
      </c>
      <c r="K105" s="170"/>
      <c r="L105" s="175"/>
    </row>
    <row r="106" spans="1:31" s="10" customFormat="1" ht="14.85" customHeight="1">
      <c r="B106" s="169"/>
      <c r="C106" s="170"/>
      <c r="D106" s="171" t="s">
        <v>719</v>
      </c>
      <c r="E106" s="172"/>
      <c r="F106" s="172"/>
      <c r="G106" s="172"/>
      <c r="H106" s="172"/>
      <c r="I106" s="173"/>
      <c r="J106" s="174">
        <f>J201</f>
        <v>0</v>
      </c>
      <c r="K106" s="170"/>
      <c r="L106" s="175"/>
    </row>
    <row r="107" spans="1:31" s="2" customFormat="1" ht="21.75" customHeight="1">
      <c r="A107" s="35"/>
      <c r="B107" s="36"/>
      <c r="C107" s="37"/>
      <c r="D107" s="37"/>
      <c r="E107" s="37"/>
      <c r="F107" s="37"/>
      <c r="G107" s="37"/>
      <c r="H107" s="37"/>
      <c r="I107" s="116"/>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153"/>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156"/>
      <c r="J112" s="58"/>
      <c r="K112" s="58"/>
      <c r="L112" s="52"/>
      <c r="S112" s="35"/>
      <c r="T112" s="35"/>
      <c r="U112" s="35"/>
      <c r="V112" s="35"/>
      <c r="W112" s="35"/>
      <c r="X112" s="35"/>
      <c r="Y112" s="35"/>
      <c r="Z112" s="35"/>
      <c r="AA112" s="35"/>
      <c r="AB112" s="35"/>
      <c r="AC112" s="35"/>
      <c r="AD112" s="35"/>
      <c r="AE112" s="35"/>
    </row>
    <row r="113" spans="1:63" s="2" customFormat="1" ht="24.95" customHeight="1">
      <c r="A113" s="35"/>
      <c r="B113" s="36"/>
      <c r="C113" s="24" t="s">
        <v>122</v>
      </c>
      <c r="D113" s="37"/>
      <c r="E113" s="37"/>
      <c r="F113" s="37"/>
      <c r="G113" s="37"/>
      <c r="H113" s="37"/>
      <c r="I113" s="116"/>
      <c r="J113" s="37"/>
      <c r="K113" s="37"/>
      <c r="L113" s="52"/>
      <c r="S113" s="35"/>
      <c r="T113" s="35"/>
      <c r="U113" s="35"/>
      <c r="V113" s="35"/>
      <c r="W113" s="35"/>
      <c r="X113" s="35"/>
      <c r="Y113" s="35"/>
      <c r="Z113" s="35"/>
      <c r="AA113" s="35"/>
      <c r="AB113" s="35"/>
      <c r="AC113" s="35"/>
      <c r="AD113" s="35"/>
      <c r="AE113" s="35"/>
    </row>
    <row r="114" spans="1:63" s="2" customFormat="1" ht="6.95" customHeight="1">
      <c r="A114" s="35"/>
      <c r="B114" s="36"/>
      <c r="C114" s="37"/>
      <c r="D114" s="37"/>
      <c r="E114" s="37"/>
      <c r="F114" s="37"/>
      <c r="G114" s="37"/>
      <c r="H114" s="37"/>
      <c r="I114" s="116"/>
      <c r="J114" s="37"/>
      <c r="K114" s="37"/>
      <c r="L114" s="52"/>
      <c r="S114" s="35"/>
      <c r="T114" s="35"/>
      <c r="U114" s="35"/>
      <c r="V114" s="35"/>
      <c r="W114" s="35"/>
      <c r="X114" s="35"/>
      <c r="Y114" s="35"/>
      <c r="Z114" s="35"/>
      <c r="AA114" s="35"/>
      <c r="AB114" s="35"/>
      <c r="AC114" s="35"/>
      <c r="AD114" s="35"/>
      <c r="AE114" s="35"/>
    </row>
    <row r="115" spans="1:63" s="2" customFormat="1" ht="12" customHeight="1">
      <c r="A115" s="35"/>
      <c r="B115" s="36"/>
      <c r="C115" s="30" t="s">
        <v>16</v>
      </c>
      <c r="D115" s="37"/>
      <c r="E115" s="37"/>
      <c r="F115" s="37"/>
      <c r="G115" s="37"/>
      <c r="H115" s="37"/>
      <c r="I115" s="116"/>
      <c r="J115" s="37"/>
      <c r="K115" s="37"/>
      <c r="L115" s="52"/>
      <c r="S115" s="35"/>
      <c r="T115" s="35"/>
      <c r="U115" s="35"/>
      <c r="V115" s="35"/>
      <c r="W115" s="35"/>
      <c r="X115" s="35"/>
      <c r="Y115" s="35"/>
      <c r="Z115" s="35"/>
      <c r="AA115" s="35"/>
      <c r="AB115" s="35"/>
      <c r="AC115" s="35"/>
      <c r="AD115" s="35"/>
      <c r="AE115" s="35"/>
    </row>
    <row r="116" spans="1:63" s="2" customFormat="1" ht="16.5" customHeight="1">
      <c r="A116" s="35"/>
      <c r="B116" s="36"/>
      <c r="C116" s="37"/>
      <c r="D116" s="37"/>
      <c r="E116" s="327" t="str">
        <f>E7</f>
        <v>Malešická, 3. etapa, č. akce 1000053, Praha 3</v>
      </c>
      <c r="F116" s="328"/>
      <c r="G116" s="328"/>
      <c r="H116" s="328"/>
      <c r="I116" s="116"/>
      <c r="J116" s="37"/>
      <c r="K116" s="37"/>
      <c r="L116" s="52"/>
      <c r="S116" s="35"/>
      <c r="T116" s="35"/>
      <c r="U116" s="35"/>
      <c r="V116" s="35"/>
      <c r="W116" s="35"/>
      <c r="X116" s="35"/>
      <c r="Y116" s="35"/>
      <c r="Z116" s="35"/>
      <c r="AA116" s="35"/>
      <c r="AB116" s="35"/>
      <c r="AC116" s="35"/>
      <c r="AD116" s="35"/>
      <c r="AE116" s="35"/>
    </row>
    <row r="117" spans="1:63" s="2" customFormat="1" ht="12" customHeight="1">
      <c r="A117" s="35"/>
      <c r="B117" s="36"/>
      <c r="C117" s="30" t="s">
        <v>107</v>
      </c>
      <c r="D117" s="37"/>
      <c r="E117" s="37"/>
      <c r="F117" s="37"/>
      <c r="G117" s="37"/>
      <c r="H117" s="37"/>
      <c r="I117" s="116"/>
      <c r="J117" s="37"/>
      <c r="K117" s="37"/>
      <c r="L117" s="52"/>
      <c r="S117" s="35"/>
      <c r="T117" s="35"/>
      <c r="U117" s="35"/>
      <c r="V117" s="35"/>
      <c r="W117" s="35"/>
      <c r="X117" s="35"/>
      <c r="Y117" s="35"/>
      <c r="Z117" s="35"/>
      <c r="AA117" s="35"/>
      <c r="AB117" s="35"/>
      <c r="AC117" s="35"/>
      <c r="AD117" s="35"/>
      <c r="AE117" s="35"/>
    </row>
    <row r="118" spans="1:63" s="2" customFormat="1" ht="16.5" customHeight="1">
      <c r="A118" s="35"/>
      <c r="B118" s="36"/>
      <c r="C118" s="37"/>
      <c r="D118" s="37"/>
      <c r="E118" s="299" t="str">
        <f>E9</f>
        <v>SO.10.107 - Zeleň a mobiliář</v>
      </c>
      <c r="F118" s="329"/>
      <c r="G118" s="329"/>
      <c r="H118" s="329"/>
      <c r="I118" s="116"/>
      <c r="J118" s="37"/>
      <c r="K118" s="37"/>
      <c r="L118" s="52"/>
      <c r="S118" s="35"/>
      <c r="T118" s="35"/>
      <c r="U118" s="35"/>
      <c r="V118" s="35"/>
      <c r="W118" s="35"/>
      <c r="X118" s="35"/>
      <c r="Y118" s="35"/>
      <c r="Z118" s="35"/>
      <c r="AA118" s="35"/>
      <c r="AB118" s="35"/>
      <c r="AC118" s="35"/>
      <c r="AD118" s="35"/>
      <c r="AE118" s="35"/>
    </row>
    <row r="119" spans="1:63" s="2" customFormat="1" ht="6.95" customHeight="1">
      <c r="A119" s="35"/>
      <c r="B119" s="36"/>
      <c r="C119" s="37"/>
      <c r="D119" s="37"/>
      <c r="E119" s="37"/>
      <c r="F119" s="37"/>
      <c r="G119" s="37"/>
      <c r="H119" s="37"/>
      <c r="I119" s="116"/>
      <c r="J119" s="37"/>
      <c r="K119" s="37"/>
      <c r="L119" s="52"/>
      <c r="S119" s="35"/>
      <c r="T119" s="35"/>
      <c r="U119" s="35"/>
      <c r="V119" s="35"/>
      <c r="W119" s="35"/>
      <c r="X119" s="35"/>
      <c r="Y119" s="35"/>
      <c r="Z119" s="35"/>
      <c r="AA119" s="35"/>
      <c r="AB119" s="35"/>
      <c r="AC119" s="35"/>
      <c r="AD119" s="35"/>
      <c r="AE119" s="35"/>
    </row>
    <row r="120" spans="1:63" s="2" customFormat="1" ht="12" customHeight="1">
      <c r="A120" s="35"/>
      <c r="B120" s="36"/>
      <c r="C120" s="30" t="s">
        <v>20</v>
      </c>
      <c r="D120" s="37"/>
      <c r="E120" s="37"/>
      <c r="F120" s="28" t="str">
        <f>F12</f>
        <v>Praha 3</v>
      </c>
      <c r="G120" s="37"/>
      <c r="H120" s="37"/>
      <c r="I120" s="118" t="s">
        <v>22</v>
      </c>
      <c r="J120" s="67" t="str">
        <f>IF(J12="","",J12)</f>
        <v>11. 7. 2019</v>
      </c>
      <c r="K120" s="37"/>
      <c r="L120" s="52"/>
      <c r="S120" s="35"/>
      <c r="T120" s="35"/>
      <c r="U120" s="35"/>
      <c r="V120" s="35"/>
      <c r="W120" s="35"/>
      <c r="X120" s="35"/>
      <c r="Y120" s="35"/>
      <c r="Z120" s="35"/>
      <c r="AA120" s="35"/>
      <c r="AB120" s="35"/>
      <c r="AC120" s="35"/>
      <c r="AD120" s="35"/>
      <c r="AE120" s="35"/>
    </row>
    <row r="121" spans="1:63" s="2" customFormat="1" ht="6.95" customHeight="1">
      <c r="A121" s="35"/>
      <c r="B121" s="36"/>
      <c r="C121" s="37"/>
      <c r="D121" s="37"/>
      <c r="E121" s="37"/>
      <c r="F121" s="37"/>
      <c r="G121" s="37"/>
      <c r="H121" s="37"/>
      <c r="I121" s="116"/>
      <c r="J121" s="37"/>
      <c r="K121" s="37"/>
      <c r="L121" s="52"/>
      <c r="S121" s="35"/>
      <c r="T121" s="35"/>
      <c r="U121" s="35"/>
      <c r="V121" s="35"/>
      <c r="W121" s="35"/>
      <c r="X121" s="35"/>
      <c r="Y121" s="35"/>
      <c r="Z121" s="35"/>
      <c r="AA121" s="35"/>
      <c r="AB121" s="35"/>
      <c r="AC121" s="35"/>
      <c r="AD121" s="35"/>
      <c r="AE121" s="35"/>
    </row>
    <row r="122" spans="1:63" s="2" customFormat="1" ht="15.2" customHeight="1">
      <c r="A122" s="35"/>
      <c r="B122" s="36"/>
      <c r="C122" s="30" t="s">
        <v>24</v>
      </c>
      <c r="D122" s="37"/>
      <c r="E122" s="37"/>
      <c r="F122" s="28" t="str">
        <f>E15</f>
        <v>Technická správa komunikací hl.m. Prahy, a.s.</v>
      </c>
      <c r="G122" s="37"/>
      <c r="H122" s="37"/>
      <c r="I122" s="118" t="s">
        <v>30</v>
      </c>
      <c r="J122" s="33" t="str">
        <f>E21</f>
        <v>CR Project s.r.o.</v>
      </c>
      <c r="K122" s="37"/>
      <c r="L122" s="52"/>
      <c r="S122" s="35"/>
      <c r="T122" s="35"/>
      <c r="U122" s="35"/>
      <c r="V122" s="35"/>
      <c r="W122" s="35"/>
      <c r="X122" s="35"/>
      <c r="Y122" s="35"/>
      <c r="Z122" s="35"/>
      <c r="AA122" s="35"/>
      <c r="AB122" s="35"/>
      <c r="AC122" s="35"/>
      <c r="AD122" s="35"/>
      <c r="AE122" s="35"/>
    </row>
    <row r="123" spans="1:63" s="2" customFormat="1" ht="15.2" customHeight="1">
      <c r="A123" s="35"/>
      <c r="B123" s="36"/>
      <c r="C123" s="30" t="s">
        <v>28</v>
      </c>
      <c r="D123" s="37"/>
      <c r="E123" s="37"/>
      <c r="F123" s="28" t="str">
        <f>IF(E18="","",E18)</f>
        <v>Vyplň údaj</v>
      </c>
      <c r="G123" s="37"/>
      <c r="H123" s="37"/>
      <c r="I123" s="118" t="s">
        <v>35</v>
      </c>
      <c r="J123" s="33" t="str">
        <f>E24</f>
        <v>Josef Nentwich</v>
      </c>
      <c r="K123" s="37"/>
      <c r="L123" s="52"/>
      <c r="S123" s="35"/>
      <c r="T123" s="35"/>
      <c r="U123" s="35"/>
      <c r="V123" s="35"/>
      <c r="W123" s="35"/>
      <c r="X123" s="35"/>
      <c r="Y123" s="35"/>
      <c r="Z123" s="35"/>
      <c r="AA123" s="35"/>
      <c r="AB123" s="35"/>
      <c r="AC123" s="35"/>
      <c r="AD123" s="35"/>
      <c r="AE123" s="35"/>
    </row>
    <row r="124" spans="1:63" s="2" customFormat="1" ht="10.35" customHeight="1">
      <c r="A124" s="35"/>
      <c r="B124" s="36"/>
      <c r="C124" s="37"/>
      <c r="D124" s="37"/>
      <c r="E124" s="37"/>
      <c r="F124" s="37"/>
      <c r="G124" s="37"/>
      <c r="H124" s="37"/>
      <c r="I124" s="116"/>
      <c r="J124" s="37"/>
      <c r="K124" s="37"/>
      <c r="L124" s="52"/>
      <c r="S124" s="35"/>
      <c r="T124" s="35"/>
      <c r="U124" s="35"/>
      <c r="V124" s="35"/>
      <c r="W124" s="35"/>
      <c r="X124" s="35"/>
      <c r="Y124" s="35"/>
      <c r="Z124" s="35"/>
      <c r="AA124" s="35"/>
      <c r="AB124" s="35"/>
      <c r="AC124" s="35"/>
      <c r="AD124" s="35"/>
      <c r="AE124" s="35"/>
    </row>
    <row r="125" spans="1:63" s="11" customFormat="1" ht="29.25" customHeight="1">
      <c r="A125" s="176"/>
      <c r="B125" s="177"/>
      <c r="C125" s="178" t="s">
        <v>123</v>
      </c>
      <c r="D125" s="179" t="s">
        <v>64</v>
      </c>
      <c r="E125" s="179" t="s">
        <v>60</v>
      </c>
      <c r="F125" s="179" t="s">
        <v>61</v>
      </c>
      <c r="G125" s="179" t="s">
        <v>124</v>
      </c>
      <c r="H125" s="179" t="s">
        <v>125</v>
      </c>
      <c r="I125" s="180" t="s">
        <v>126</v>
      </c>
      <c r="J125" s="179" t="s">
        <v>111</v>
      </c>
      <c r="K125" s="181" t="s">
        <v>127</v>
      </c>
      <c r="L125" s="182"/>
      <c r="M125" s="76" t="s">
        <v>1</v>
      </c>
      <c r="N125" s="77" t="s">
        <v>43</v>
      </c>
      <c r="O125" s="77" t="s">
        <v>128</v>
      </c>
      <c r="P125" s="77" t="s">
        <v>129</v>
      </c>
      <c r="Q125" s="77" t="s">
        <v>130</v>
      </c>
      <c r="R125" s="77" t="s">
        <v>131</v>
      </c>
      <c r="S125" s="77" t="s">
        <v>132</v>
      </c>
      <c r="T125" s="78" t="s">
        <v>133</v>
      </c>
      <c r="U125" s="176"/>
      <c r="V125" s="176"/>
      <c r="W125" s="176"/>
      <c r="X125" s="176"/>
      <c r="Y125" s="176"/>
      <c r="Z125" s="176"/>
      <c r="AA125" s="176"/>
      <c r="AB125" s="176"/>
      <c r="AC125" s="176"/>
      <c r="AD125" s="176"/>
      <c r="AE125" s="176"/>
    </row>
    <row r="126" spans="1:63" s="2" customFormat="1" ht="22.9" customHeight="1">
      <c r="A126" s="35"/>
      <c r="B126" s="36"/>
      <c r="C126" s="83" t="s">
        <v>134</v>
      </c>
      <c r="D126" s="37"/>
      <c r="E126" s="37"/>
      <c r="F126" s="37"/>
      <c r="G126" s="37"/>
      <c r="H126" s="37"/>
      <c r="I126" s="116"/>
      <c r="J126" s="183">
        <f>BK126</f>
        <v>0</v>
      </c>
      <c r="K126" s="37"/>
      <c r="L126" s="40"/>
      <c r="M126" s="79"/>
      <c r="N126" s="184"/>
      <c r="O126" s="80"/>
      <c r="P126" s="185">
        <f>P127</f>
        <v>0</v>
      </c>
      <c r="Q126" s="80"/>
      <c r="R126" s="185">
        <f>R127</f>
        <v>7.7108099999999995</v>
      </c>
      <c r="S126" s="80"/>
      <c r="T126" s="186">
        <f>T127</f>
        <v>0</v>
      </c>
      <c r="U126" s="35"/>
      <c r="V126" s="35"/>
      <c r="W126" s="35"/>
      <c r="X126" s="35"/>
      <c r="Y126" s="35"/>
      <c r="Z126" s="35"/>
      <c r="AA126" s="35"/>
      <c r="AB126" s="35"/>
      <c r="AC126" s="35"/>
      <c r="AD126" s="35"/>
      <c r="AE126" s="35"/>
      <c r="AT126" s="18" t="s">
        <v>78</v>
      </c>
      <c r="AU126" s="18" t="s">
        <v>113</v>
      </c>
      <c r="BK126" s="187">
        <f>BK127</f>
        <v>0</v>
      </c>
    </row>
    <row r="127" spans="1:63" s="12" customFormat="1" ht="25.9" customHeight="1">
      <c r="B127" s="188"/>
      <c r="C127" s="189"/>
      <c r="D127" s="190" t="s">
        <v>78</v>
      </c>
      <c r="E127" s="191" t="s">
        <v>135</v>
      </c>
      <c r="F127" s="191" t="s">
        <v>135</v>
      </c>
      <c r="G127" s="189"/>
      <c r="H127" s="189"/>
      <c r="I127" s="192"/>
      <c r="J127" s="193">
        <f>BK127</f>
        <v>0</v>
      </c>
      <c r="K127" s="189"/>
      <c r="L127" s="194"/>
      <c r="M127" s="195"/>
      <c r="N127" s="196"/>
      <c r="O127" s="196"/>
      <c r="P127" s="197">
        <f>P128+P139+P193</f>
        <v>0</v>
      </c>
      <c r="Q127" s="196"/>
      <c r="R127" s="197">
        <f>R128+R139+R193</f>
        <v>7.7108099999999995</v>
      </c>
      <c r="S127" s="196"/>
      <c r="T127" s="198">
        <f>T128+T139+T193</f>
        <v>0</v>
      </c>
      <c r="AR127" s="199" t="s">
        <v>87</v>
      </c>
      <c r="AT127" s="200" t="s">
        <v>78</v>
      </c>
      <c r="AU127" s="200" t="s">
        <v>79</v>
      </c>
      <c r="AY127" s="199" t="s">
        <v>137</v>
      </c>
      <c r="BK127" s="201">
        <f>BK128+BK139+BK193</f>
        <v>0</v>
      </c>
    </row>
    <row r="128" spans="1:63" s="12" customFormat="1" ht="22.9" customHeight="1">
      <c r="B128" s="188"/>
      <c r="C128" s="189"/>
      <c r="D128" s="190" t="s">
        <v>78</v>
      </c>
      <c r="E128" s="202" t="s">
        <v>1447</v>
      </c>
      <c r="F128" s="202" t="s">
        <v>1448</v>
      </c>
      <c r="G128" s="189"/>
      <c r="H128" s="189"/>
      <c r="I128" s="192"/>
      <c r="J128" s="203">
        <f>BK128</f>
        <v>0</v>
      </c>
      <c r="K128" s="189"/>
      <c r="L128" s="194"/>
      <c r="M128" s="195"/>
      <c r="N128" s="196"/>
      <c r="O128" s="196"/>
      <c r="P128" s="197">
        <f>P129+P134</f>
        <v>0</v>
      </c>
      <c r="Q128" s="196"/>
      <c r="R128" s="197">
        <f>R129+R134</f>
        <v>0</v>
      </c>
      <c r="S128" s="196"/>
      <c r="T128" s="198">
        <f>T129+T134</f>
        <v>0</v>
      </c>
      <c r="AR128" s="199" t="s">
        <v>87</v>
      </c>
      <c r="AT128" s="200" t="s">
        <v>78</v>
      </c>
      <c r="AU128" s="200" t="s">
        <v>87</v>
      </c>
      <c r="AY128" s="199" t="s">
        <v>137</v>
      </c>
      <c r="BK128" s="201">
        <f>BK129+BK134</f>
        <v>0</v>
      </c>
    </row>
    <row r="129" spans="1:65" s="12" customFormat="1" ht="20.85" customHeight="1">
      <c r="B129" s="188"/>
      <c r="C129" s="189"/>
      <c r="D129" s="190" t="s">
        <v>78</v>
      </c>
      <c r="E129" s="202" t="s">
        <v>1449</v>
      </c>
      <c r="F129" s="202" t="s">
        <v>1450</v>
      </c>
      <c r="G129" s="189"/>
      <c r="H129" s="189"/>
      <c r="I129" s="192"/>
      <c r="J129" s="203">
        <f>BK129</f>
        <v>0</v>
      </c>
      <c r="K129" s="189"/>
      <c r="L129" s="194"/>
      <c r="M129" s="195"/>
      <c r="N129" s="196"/>
      <c r="O129" s="196"/>
      <c r="P129" s="197">
        <f>SUM(P130:P133)</f>
        <v>0</v>
      </c>
      <c r="Q129" s="196"/>
      <c r="R129" s="197">
        <f>SUM(R130:R133)</f>
        <v>0</v>
      </c>
      <c r="S129" s="196"/>
      <c r="T129" s="198">
        <f>SUM(T130:T133)</f>
        <v>0</v>
      </c>
      <c r="AR129" s="199" t="s">
        <v>87</v>
      </c>
      <c r="AT129" s="200" t="s">
        <v>78</v>
      </c>
      <c r="AU129" s="200" t="s">
        <v>89</v>
      </c>
      <c r="AY129" s="199" t="s">
        <v>137</v>
      </c>
      <c r="BK129" s="201">
        <f>SUM(BK130:BK133)</f>
        <v>0</v>
      </c>
    </row>
    <row r="130" spans="1:65" s="2" customFormat="1" ht="16.5" customHeight="1">
      <c r="A130" s="35"/>
      <c r="B130" s="36"/>
      <c r="C130" s="204" t="s">
        <v>87</v>
      </c>
      <c r="D130" s="204" t="s">
        <v>139</v>
      </c>
      <c r="E130" s="205" t="s">
        <v>1451</v>
      </c>
      <c r="F130" s="206" t="s">
        <v>1452</v>
      </c>
      <c r="G130" s="207" t="s">
        <v>271</v>
      </c>
      <c r="H130" s="208">
        <v>1</v>
      </c>
      <c r="I130" s="209"/>
      <c r="J130" s="210">
        <f>ROUND(I130*H130,2)</f>
        <v>0</v>
      </c>
      <c r="K130" s="206" t="s">
        <v>1</v>
      </c>
      <c r="L130" s="40"/>
      <c r="M130" s="211" t="s">
        <v>1</v>
      </c>
      <c r="N130" s="212" t="s">
        <v>44</v>
      </c>
      <c r="O130" s="72"/>
      <c r="P130" s="213">
        <f>O130*H130</f>
        <v>0</v>
      </c>
      <c r="Q130" s="213">
        <v>0</v>
      </c>
      <c r="R130" s="213">
        <f>Q130*H130</f>
        <v>0</v>
      </c>
      <c r="S130" s="213">
        <v>0</v>
      </c>
      <c r="T130" s="214">
        <f>S130*H130</f>
        <v>0</v>
      </c>
      <c r="U130" s="35"/>
      <c r="V130" s="35"/>
      <c r="W130" s="35"/>
      <c r="X130" s="35"/>
      <c r="Y130" s="35"/>
      <c r="Z130" s="35"/>
      <c r="AA130" s="35"/>
      <c r="AB130" s="35"/>
      <c r="AC130" s="35"/>
      <c r="AD130" s="35"/>
      <c r="AE130" s="35"/>
      <c r="AR130" s="215" t="s">
        <v>144</v>
      </c>
      <c r="AT130" s="215" t="s">
        <v>139</v>
      </c>
      <c r="AU130" s="215" t="s">
        <v>151</v>
      </c>
      <c r="AY130" s="18" t="s">
        <v>137</v>
      </c>
      <c r="BE130" s="216">
        <f>IF(N130="základní",J130,0)</f>
        <v>0</v>
      </c>
      <c r="BF130" s="216">
        <f>IF(N130="snížená",J130,0)</f>
        <v>0</v>
      </c>
      <c r="BG130" s="216">
        <f>IF(N130="zákl. přenesená",J130,0)</f>
        <v>0</v>
      </c>
      <c r="BH130" s="216">
        <f>IF(N130="sníž. přenesená",J130,0)</f>
        <v>0</v>
      </c>
      <c r="BI130" s="216">
        <f>IF(N130="nulová",J130,0)</f>
        <v>0</v>
      </c>
      <c r="BJ130" s="18" t="s">
        <v>87</v>
      </c>
      <c r="BK130" s="216">
        <f>ROUND(I130*H130,2)</f>
        <v>0</v>
      </c>
      <c r="BL130" s="18" t="s">
        <v>144</v>
      </c>
      <c r="BM130" s="215" t="s">
        <v>1453</v>
      </c>
    </row>
    <row r="131" spans="1:65" s="2" customFormat="1" ht="16.5" customHeight="1">
      <c r="A131" s="35"/>
      <c r="B131" s="36"/>
      <c r="C131" s="204" t="s">
        <v>89</v>
      </c>
      <c r="D131" s="204" t="s">
        <v>139</v>
      </c>
      <c r="E131" s="205" t="s">
        <v>1454</v>
      </c>
      <c r="F131" s="206" t="s">
        <v>1455</v>
      </c>
      <c r="G131" s="207" t="s">
        <v>271</v>
      </c>
      <c r="H131" s="208">
        <v>1</v>
      </c>
      <c r="I131" s="209"/>
      <c r="J131" s="210">
        <f>ROUND(I131*H131,2)</f>
        <v>0</v>
      </c>
      <c r="K131" s="206" t="s">
        <v>1</v>
      </c>
      <c r="L131" s="40"/>
      <c r="M131" s="211" t="s">
        <v>1</v>
      </c>
      <c r="N131" s="212" t="s">
        <v>44</v>
      </c>
      <c r="O131" s="72"/>
      <c r="P131" s="213">
        <f>O131*H131</f>
        <v>0</v>
      </c>
      <c r="Q131" s="213">
        <v>0</v>
      </c>
      <c r="R131" s="213">
        <f>Q131*H131</f>
        <v>0</v>
      </c>
      <c r="S131" s="213">
        <v>0</v>
      </c>
      <c r="T131" s="214">
        <f>S131*H131</f>
        <v>0</v>
      </c>
      <c r="U131" s="35"/>
      <c r="V131" s="35"/>
      <c r="W131" s="35"/>
      <c r="X131" s="35"/>
      <c r="Y131" s="35"/>
      <c r="Z131" s="35"/>
      <c r="AA131" s="35"/>
      <c r="AB131" s="35"/>
      <c r="AC131" s="35"/>
      <c r="AD131" s="35"/>
      <c r="AE131" s="35"/>
      <c r="AR131" s="215" t="s">
        <v>144</v>
      </c>
      <c r="AT131" s="215" t="s">
        <v>139</v>
      </c>
      <c r="AU131" s="215" t="s">
        <v>151</v>
      </c>
      <c r="AY131" s="18" t="s">
        <v>137</v>
      </c>
      <c r="BE131" s="216">
        <f>IF(N131="základní",J131,0)</f>
        <v>0</v>
      </c>
      <c r="BF131" s="216">
        <f>IF(N131="snížená",J131,0)</f>
        <v>0</v>
      </c>
      <c r="BG131" s="216">
        <f>IF(N131="zákl. přenesená",J131,0)</f>
        <v>0</v>
      </c>
      <c r="BH131" s="216">
        <f>IF(N131="sníž. přenesená",J131,0)</f>
        <v>0</v>
      </c>
      <c r="BI131" s="216">
        <f>IF(N131="nulová",J131,0)</f>
        <v>0</v>
      </c>
      <c r="BJ131" s="18" t="s">
        <v>87</v>
      </c>
      <c r="BK131" s="216">
        <f>ROUND(I131*H131,2)</f>
        <v>0</v>
      </c>
      <c r="BL131" s="18" t="s">
        <v>144</v>
      </c>
      <c r="BM131" s="215" t="s">
        <v>1456</v>
      </c>
    </row>
    <row r="132" spans="1:65" s="2" customFormat="1" ht="24" customHeight="1">
      <c r="A132" s="35"/>
      <c r="B132" s="36"/>
      <c r="C132" s="204" t="s">
        <v>151</v>
      </c>
      <c r="D132" s="204" t="s">
        <v>139</v>
      </c>
      <c r="E132" s="205" t="s">
        <v>1457</v>
      </c>
      <c r="F132" s="206" t="s">
        <v>1458</v>
      </c>
      <c r="G132" s="207" t="s">
        <v>271</v>
      </c>
      <c r="H132" s="208">
        <v>2</v>
      </c>
      <c r="I132" s="209"/>
      <c r="J132" s="210">
        <f>ROUND(I132*H132,2)</f>
        <v>0</v>
      </c>
      <c r="K132" s="206" t="s">
        <v>1</v>
      </c>
      <c r="L132" s="40"/>
      <c r="M132" s="211" t="s">
        <v>1</v>
      </c>
      <c r="N132" s="212" t="s">
        <v>44</v>
      </c>
      <c r="O132" s="72"/>
      <c r="P132" s="213">
        <f>O132*H132</f>
        <v>0</v>
      </c>
      <c r="Q132" s="213">
        <v>0</v>
      </c>
      <c r="R132" s="213">
        <f>Q132*H132</f>
        <v>0</v>
      </c>
      <c r="S132" s="213">
        <v>0</v>
      </c>
      <c r="T132" s="214">
        <f>S132*H132</f>
        <v>0</v>
      </c>
      <c r="U132" s="35"/>
      <c r="V132" s="35"/>
      <c r="W132" s="35"/>
      <c r="X132" s="35"/>
      <c r="Y132" s="35"/>
      <c r="Z132" s="35"/>
      <c r="AA132" s="35"/>
      <c r="AB132" s="35"/>
      <c r="AC132" s="35"/>
      <c r="AD132" s="35"/>
      <c r="AE132" s="35"/>
      <c r="AR132" s="215" t="s">
        <v>144</v>
      </c>
      <c r="AT132" s="215" t="s">
        <v>139</v>
      </c>
      <c r="AU132" s="215" t="s">
        <v>151</v>
      </c>
      <c r="AY132" s="18" t="s">
        <v>137</v>
      </c>
      <c r="BE132" s="216">
        <f>IF(N132="základní",J132,0)</f>
        <v>0</v>
      </c>
      <c r="BF132" s="216">
        <f>IF(N132="snížená",J132,0)</f>
        <v>0</v>
      </c>
      <c r="BG132" s="216">
        <f>IF(N132="zákl. přenesená",J132,0)</f>
        <v>0</v>
      </c>
      <c r="BH132" s="216">
        <f>IF(N132="sníž. přenesená",J132,0)</f>
        <v>0</v>
      </c>
      <c r="BI132" s="216">
        <f>IF(N132="nulová",J132,0)</f>
        <v>0</v>
      </c>
      <c r="BJ132" s="18" t="s">
        <v>87</v>
      </c>
      <c r="BK132" s="216">
        <f>ROUND(I132*H132,2)</f>
        <v>0</v>
      </c>
      <c r="BL132" s="18" t="s">
        <v>144</v>
      </c>
      <c r="BM132" s="215" t="s">
        <v>1459</v>
      </c>
    </row>
    <row r="133" spans="1:65" s="2" customFormat="1" ht="24" customHeight="1">
      <c r="A133" s="35"/>
      <c r="B133" s="36"/>
      <c r="C133" s="204" t="s">
        <v>144</v>
      </c>
      <c r="D133" s="204" t="s">
        <v>139</v>
      </c>
      <c r="E133" s="205" t="s">
        <v>1460</v>
      </c>
      <c r="F133" s="206" t="s">
        <v>1461</v>
      </c>
      <c r="G133" s="207" t="s">
        <v>1462</v>
      </c>
      <c r="H133" s="208">
        <v>12</v>
      </c>
      <c r="I133" s="209"/>
      <c r="J133" s="210">
        <f>ROUND(I133*H133,2)</f>
        <v>0</v>
      </c>
      <c r="K133" s="206" t="s">
        <v>1</v>
      </c>
      <c r="L133" s="40"/>
      <c r="M133" s="211" t="s">
        <v>1</v>
      </c>
      <c r="N133" s="212" t="s">
        <v>44</v>
      </c>
      <c r="O133" s="72"/>
      <c r="P133" s="213">
        <f>O133*H133</f>
        <v>0</v>
      </c>
      <c r="Q133" s="213">
        <v>0</v>
      </c>
      <c r="R133" s="213">
        <f>Q133*H133</f>
        <v>0</v>
      </c>
      <c r="S133" s="213">
        <v>0</v>
      </c>
      <c r="T133" s="214">
        <f>S133*H133</f>
        <v>0</v>
      </c>
      <c r="U133" s="35"/>
      <c r="V133" s="35"/>
      <c r="W133" s="35"/>
      <c r="X133" s="35"/>
      <c r="Y133" s="35"/>
      <c r="Z133" s="35"/>
      <c r="AA133" s="35"/>
      <c r="AB133" s="35"/>
      <c r="AC133" s="35"/>
      <c r="AD133" s="35"/>
      <c r="AE133" s="35"/>
      <c r="AR133" s="215" t="s">
        <v>144</v>
      </c>
      <c r="AT133" s="215" t="s">
        <v>139</v>
      </c>
      <c r="AU133" s="215" t="s">
        <v>151</v>
      </c>
      <c r="AY133" s="18" t="s">
        <v>137</v>
      </c>
      <c r="BE133" s="216">
        <f>IF(N133="základní",J133,0)</f>
        <v>0</v>
      </c>
      <c r="BF133" s="216">
        <f>IF(N133="snížená",J133,0)</f>
        <v>0</v>
      </c>
      <c r="BG133" s="216">
        <f>IF(N133="zákl. přenesená",J133,0)</f>
        <v>0</v>
      </c>
      <c r="BH133" s="216">
        <f>IF(N133="sníž. přenesená",J133,0)</f>
        <v>0</v>
      </c>
      <c r="BI133" s="216">
        <f>IF(N133="nulová",J133,0)</f>
        <v>0</v>
      </c>
      <c r="BJ133" s="18" t="s">
        <v>87</v>
      </c>
      <c r="BK133" s="216">
        <f>ROUND(I133*H133,2)</f>
        <v>0</v>
      </c>
      <c r="BL133" s="18" t="s">
        <v>144</v>
      </c>
      <c r="BM133" s="215" t="s">
        <v>1463</v>
      </c>
    </row>
    <row r="134" spans="1:65" s="12" customFormat="1" ht="20.85" customHeight="1">
      <c r="B134" s="188"/>
      <c r="C134" s="189"/>
      <c r="D134" s="190" t="s">
        <v>78</v>
      </c>
      <c r="E134" s="202" t="s">
        <v>1464</v>
      </c>
      <c r="F134" s="202" t="s">
        <v>1465</v>
      </c>
      <c r="G134" s="189"/>
      <c r="H134" s="189"/>
      <c r="I134" s="192"/>
      <c r="J134" s="203">
        <f>BK134</f>
        <v>0</v>
      </c>
      <c r="K134" s="189"/>
      <c r="L134" s="194"/>
      <c r="M134" s="195"/>
      <c r="N134" s="196"/>
      <c r="O134" s="196"/>
      <c r="P134" s="197">
        <f>SUM(P135:P138)</f>
        <v>0</v>
      </c>
      <c r="Q134" s="196"/>
      <c r="R134" s="197">
        <f>SUM(R135:R138)</f>
        <v>0</v>
      </c>
      <c r="S134" s="196"/>
      <c r="T134" s="198">
        <f>SUM(T135:T138)</f>
        <v>0</v>
      </c>
      <c r="AR134" s="199" t="s">
        <v>87</v>
      </c>
      <c r="AT134" s="200" t="s">
        <v>78</v>
      </c>
      <c r="AU134" s="200" t="s">
        <v>89</v>
      </c>
      <c r="AY134" s="199" t="s">
        <v>137</v>
      </c>
      <c r="BK134" s="201">
        <f>SUM(BK135:BK138)</f>
        <v>0</v>
      </c>
    </row>
    <row r="135" spans="1:65" s="2" customFormat="1" ht="24" customHeight="1">
      <c r="A135" s="35"/>
      <c r="B135" s="36"/>
      <c r="C135" s="204" t="s">
        <v>160</v>
      </c>
      <c r="D135" s="204" t="s">
        <v>139</v>
      </c>
      <c r="E135" s="205" t="s">
        <v>1466</v>
      </c>
      <c r="F135" s="206" t="s">
        <v>1467</v>
      </c>
      <c r="G135" s="207" t="s">
        <v>271</v>
      </c>
      <c r="H135" s="208">
        <v>1</v>
      </c>
      <c r="I135" s="209"/>
      <c r="J135" s="210">
        <f>ROUND(I135*H135,2)</f>
        <v>0</v>
      </c>
      <c r="K135" s="206" t="s">
        <v>1</v>
      </c>
      <c r="L135" s="40"/>
      <c r="M135" s="211" t="s">
        <v>1</v>
      </c>
      <c r="N135" s="212" t="s">
        <v>44</v>
      </c>
      <c r="O135" s="72"/>
      <c r="P135" s="213">
        <f>O135*H135</f>
        <v>0</v>
      </c>
      <c r="Q135" s="213">
        <v>0</v>
      </c>
      <c r="R135" s="213">
        <f>Q135*H135</f>
        <v>0</v>
      </c>
      <c r="S135" s="213">
        <v>0</v>
      </c>
      <c r="T135" s="214">
        <f>S135*H135</f>
        <v>0</v>
      </c>
      <c r="U135" s="35"/>
      <c r="V135" s="35"/>
      <c r="W135" s="35"/>
      <c r="X135" s="35"/>
      <c r="Y135" s="35"/>
      <c r="Z135" s="35"/>
      <c r="AA135" s="35"/>
      <c r="AB135" s="35"/>
      <c r="AC135" s="35"/>
      <c r="AD135" s="35"/>
      <c r="AE135" s="35"/>
      <c r="AR135" s="215" t="s">
        <v>144</v>
      </c>
      <c r="AT135" s="215" t="s">
        <v>139</v>
      </c>
      <c r="AU135" s="215" t="s">
        <v>151</v>
      </c>
      <c r="AY135" s="18" t="s">
        <v>137</v>
      </c>
      <c r="BE135" s="216">
        <f>IF(N135="základní",J135,0)</f>
        <v>0</v>
      </c>
      <c r="BF135" s="216">
        <f>IF(N135="snížená",J135,0)</f>
        <v>0</v>
      </c>
      <c r="BG135" s="216">
        <f>IF(N135="zákl. přenesená",J135,0)</f>
        <v>0</v>
      </c>
      <c r="BH135" s="216">
        <f>IF(N135="sníž. přenesená",J135,0)</f>
        <v>0</v>
      </c>
      <c r="BI135" s="216">
        <f>IF(N135="nulová",J135,0)</f>
        <v>0</v>
      </c>
      <c r="BJ135" s="18" t="s">
        <v>87</v>
      </c>
      <c r="BK135" s="216">
        <f>ROUND(I135*H135,2)</f>
        <v>0</v>
      </c>
      <c r="BL135" s="18" t="s">
        <v>144</v>
      </c>
      <c r="BM135" s="215" t="s">
        <v>1468</v>
      </c>
    </row>
    <row r="136" spans="1:65" s="2" customFormat="1" ht="24" customHeight="1">
      <c r="A136" s="35"/>
      <c r="B136" s="36"/>
      <c r="C136" s="204" t="s">
        <v>154</v>
      </c>
      <c r="D136" s="204" t="s">
        <v>139</v>
      </c>
      <c r="E136" s="205" t="s">
        <v>1469</v>
      </c>
      <c r="F136" s="206" t="s">
        <v>1470</v>
      </c>
      <c r="G136" s="207" t="s">
        <v>271</v>
      </c>
      <c r="H136" s="208">
        <v>1</v>
      </c>
      <c r="I136" s="209"/>
      <c r="J136" s="210">
        <f>ROUND(I136*H136,2)</f>
        <v>0</v>
      </c>
      <c r="K136" s="206" t="s">
        <v>1</v>
      </c>
      <c r="L136" s="40"/>
      <c r="M136" s="211" t="s">
        <v>1</v>
      </c>
      <c r="N136" s="212" t="s">
        <v>44</v>
      </c>
      <c r="O136" s="72"/>
      <c r="P136" s="213">
        <f>O136*H136</f>
        <v>0</v>
      </c>
      <c r="Q136" s="213">
        <v>0</v>
      </c>
      <c r="R136" s="213">
        <f>Q136*H136</f>
        <v>0</v>
      </c>
      <c r="S136" s="213">
        <v>0</v>
      </c>
      <c r="T136" s="214">
        <f>S136*H136</f>
        <v>0</v>
      </c>
      <c r="U136" s="35"/>
      <c r="V136" s="35"/>
      <c r="W136" s="35"/>
      <c r="X136" s="35"/>
      <c r="Y136" s="35"/>
      <c r="Z136" s="35"/>
      <c r="AA136" s="35"/>
      <c r="AB136" s="35"/>
      <c r="AC136" s="35"/>
      <c r="AD136" s="35"/>
      <c r="AE136" s="35"/>
      <c r="AR136" s="215" t="s">
        <v>144</v>
      </c>
      <c r="AT136" s="215" t="s">
        <v>139</v>
      </c>
      <c r="AU136" s="215" t="s">
        <v>151</v>
      </c>
      <c r="AY136" s="18" t="s">
        <v>137</v>
      </c>
      <c r="BE136" s="216">
        <f>IF(N136="základní",J136,0)</f>
        <v>0</v>
      </c>
      <c r="BF136" s="216">
        <f>IF(N136="snížená",J136,0)</f>
        <v>0</v>
      </c>
      <c r="BG136" s="216">
        <f>IF(N136="zákl. přenesená",J136,0)</f>
        <v>0</v>
      </c>
      <c r="BH136" s="216">
        <f>IF(N136="sníž. přenesená",J136,0)</f>
        <v>0</v>
      </c>
      <c r="BI136" s="216">
        <f>IF(N136="nulová",J136,0)</f>
        <v>0</v>
      </c>
      <c r="BJ136" s="18" t="s">
        <v>87</v>
      </c>
      <c r="BK136" s="216">
        <f>ROUND(I136*H136,2)</f>
        <v>0</v>
      </c>
      <c r="BL136" s="18" t="s">
        <v>144</v>
      </c>
      <c r="BM136" s="215" t="s">
        <v>1471</v>
      </c>
    </row>
    <row r="137" spans="1:65" s="2" customFormat="1" ht="24" customHeight="1">
      <c r="A137" s="35"/>
      <c r="B137" s="36"/>
      <c r="C137" s="204" t="s">
        <v>167</v>
      </c>
      <c r="D137" s="204" t="s">
        <v>139</v>
      </c>
      <c r="E137" s="205" t="s">
        <v>1472</v>
      </c>
      <c r="F137" s="206" t="s">
        <v>1458</v>
      </c>
      <c r="G137" s="207" t="s">
        <v>271</v>
      </c>
      <c r="H137" s="208">
        <v>2</v>
      </c>
      <c r="I137" s="209"/>
      <c r="J137" s="210">
        <f>ROUND(I137*H137,2)</f>
        <v>0</v>
      </c>
      <c r="K137" s="206" t="s">
        <v>1</v>
      </c>
      <c r="L137" s="40"/>
      <c r="M137" s="211" t="s">
        <v>1</v>
      </c>
      <c r="N137" s="212" t="s">
        <v>44</v>
      </c>
      <c r="O137" s="72"/>
      <c r="P137" s="213">
        <f>O137*H137</f>
        <v>0</v>
      </c>
      <c r="Q137" s="213">
        <v>0</v>
      </c>
      <c r="R137" s="213">
        <f>Q137*H137</f>
        <v>0</v>
      </c>
      <c r="S137" s="213">
        <v>0</v>
      </c>
      <c r="T137" s="214">
        <f>S137*H137</f>
        <v>0</v>
      </c>
      <c r="U137" s="35"/>
      <c r="V137" s="35"/>
      <c r="W137" s="35"/>
      <c r="X137" s="35"/>
      <c r="Y137" s="35"/>
      <c r="Z137" s="35"/>
      <c r="AA137" s="35"/>
      <c r="AB137" s="35"/>
      <c r="AC137" s="35"/>
      <c r="AD137" s="35"/>
      <c r="AE137" s="35"/>
      <c r="AR137" s="215" t="s">
        <v>144</v>
      </c>
      <c r="AT137" s="215" t="s">
        <v>139</v>
      </c>
      <c r="AU137" s="215" t="s">
        <v>151</v>
      </c>
      <c r="AY137" s="18" t="s">
        <v>137</v>
      </c>
      <c r="BE137" s="216">
        <f>IF(N137="základní",J137,0)</f>
        <v>0</v>
      </c>
      <c r="BF137" s="216">
        <f>IF(N137="snížená",J137,0)</f>
        <v>0</v>
      </c>
      <c r="BG137" s="216">
        <f>IF(N137="zákl. přenesená",J137,0)</f>
        <v>0</v>
      </c>
      <c r="BH137" s="216">
        <f>IF(N137="sníž. přenesená",J137,0)</f>
        <v>0</v>
      </c>
      <c r="BI137" s="216">
        <f>IF(N137="nulová",J137,0)</f>
        <v>0</v>
      </c>
      <c r="BJ137" s="18" t="s">
        <v>87</v>
      </c>
      <c r="BK137" s="216">
        <f>ROUND(I137*H137,2)</f>
        <v>0</v>
      </c>
      <c r="BL137" s="18" t="s">
        <v>144</v>
      </c>
      <c r="BM137" s="215" t="s">
        <v>1473</v>
      </c>
    </row>
    <row r="138" spans="1:65" s="2" customFormat="1" ht="24" customHeight="1">
      <c r="A138" s="35"/>
      <c r="B138" s="36"/>
      <c r="C138" s="204" t="s">
        <v>158</v>
      </c>
      <c r="D138" s="204" t="s">
        <v>139</v>
      </c>
      <c r="E138" s="205" t="s">
        <v>1474</v>
      </c>
      <c r="F138" s="206" t="s">
        <v>1475</v>
      </c>
      <c r="G138" s="207" t="s">
        <v>271</v>
      </c>
      <c r="H138" s="208">
        <v>1</v>
      </c>
      <c r="I138" s="209"/>
      <c r="J138" s="210">
        <f>ROUND(I138*H138,2)</f>
        <v>0</v>
      </c>
      <c r="K138" s="206" t="s">
        <v>1</v>
      </c>
      <c r="L138" s="40"/>
      <c r="M138" s="211" t="s">
        <v>1</v>
      </c>
      <c r="N138" s="212" t="s">
        <v>44</v>
      </c>
      <c r="O138" s="72"/>
      <c r="P138" s="213">
        <f>O138*H138</f>
        <v>0</v>
      </c>
      <c r="Q138" s="213">
        <v>0</v>
      </c>
      <c r="R138" s="213">
        <f>Q138*H138</f>
        <v>0</v>
      </c>
      <c r="S138" s="213">
        <v>0</v>
      </c>
      <c r="T138" s="214">
        <f>S138*H138</f>
        <v>0</v>
      </c>
      <c r="U138" s="35"/>
      <c r="V138" s="35"/>
      <c r="W138" s="35"/>
      <c r="X138" s="35"/>
      <c r="Y138" s="35"/>
      <c r="Z138" s="35"/>
      <c r="AA138" s="35"/>
      <c r="AB138" s="35"/>
      <c r="AC138" s="35"/>
      <c r="AD138" s="35"/>
      <c r="AE138" s="35"/>
      <c r="AR138" s="215" t="s">
        <v>144</v>
      </c>
      <c r="AT138" s="215" t="s">
        <v>139</v>
      </c>
      <c r="AU138" s="215" t="s">
        <v>151</v>
      </c>
      <c r="AY138" s="18" t="s">
        <v>137</v>
      </c>
      <c r="BE138" s="216">
        <f>IF(N138="základní",J138,0)</f>
        <v>0</v>
      </c>
      <c r="BF138" s="216">
        <f>IF(N138="snížená",J138,0)</f>
        <v>0</v>
      </c>
      <c r="BG138" s="216">
        <f>IF(N138="zákl. přenesená",J138,0)</f>
        <v>0</v>
      </c>
      <c r="BH138" s="216">
        <f>IF(N138="sníž. přenesená",J138,0)</f>
        <v>0</v>
      </c>
      <c r="BI138" s="216">
        <f>IF(N138="nulová",J138,0)</f>
        <v>0</v>
      </c>
      <c r="BJ138" s="18" t="s">
        <v>87</v>
      </c>
      <c r="BK138" s="216">
        <f>ROUND(I138*H138,2)</f>
        <v>0</v>
      </c>
      <c r="BL138" s="18" t="s">
        <v>144</v>
      </c>
      <c r="BM138" s="215" t="s">
        <v>1476</v>
      </c>
    </row>
    <row r="139" spans="1:65" s="12" customFormat="1" ht="22.9" customHeight="1">
      <c r="B139" s="188"/>
      <c r="C139" s="189"/>
      <c r="D139" s="190" t="s">
        <v>78</v>
      </c>
      <c r="E139" s="202" t="s">
        <v>1477</v>
      </c>
      <c r="F139" s="202" t="s">
        <v>1478</v>
      </c>
      <c r="G139" s="189"/>
      <c r="H139" s="189"/>
      <c r="I139" s="192"/>
      <c r="J139" s="203">
        <f>BK139</f>
        <v>0</v>
      </c>
      <c r="K139" s="189"/>
      <c r="L139" s="194"/>
      <c r="M139" s="195"/>
      <c r="N139" s="196"/>
      <c r="O139" s="196"/>
      <c r="P139" s="197">
        <f>P140+P158</f>
        <v>0</v>
      </c>
      <c r="Q139" s="196"/>
      <c r="R139" s="197">
        <f>R140+R158</f>
        <v>0</v>
      </c>
      <c r="S139" s="196"/>
      <c r="T139" s="198">
        <f>T140+T158</f>
        <v>0</v>
      </c>
      <c r="AR139" s="199" t="s">
        <v>87</v>
      </c>
      <c r="AT139" s="200" t="s">
        <v>78</v>
      </c>
      <c r="AU139" s="200" t="s">
        <v>87</v>
      </c>
      <c r="AY139" s="199" t="s">
        <v>137</v>
      </c>
      <c r="BK139" s="201">
        <f>BK140+BK158</f>
        <v>0</v>
      </c>
    </row>
    <row r="140" spans="1:65" s="12" customFormat="1" ht="20.85" customHeight="1">
      <c r="B140" s="188"/>
      <c r="C140" s="189"/>
      <c r="D140" s="190" t="s">
        <v>78</v>
      </c>
      <c r="E140" s="202" t="s">
        <v>1479</v>
      </c>
      <c r="F140" s="202" t="s">
        <v>1480</v>
      </c>
      <c r="G140" s="189"/>
      <c r="H140" s="189"/>
      <c r="I140" s="192"/>
      <c r="J140" s="203">
        <f>BK140</f>
        <v>0</v>
      </c>
      <c r="K140" s="189"/>
      <c r="L140" s="194"/>
      <c r="M140" s="195"/>
      <c r="N140" s="196"/>
      <c r="O140" s="196"/>
      <c r="P140" s="197">
        <f>SUM(P141:P157)</f>
        <v>0</v>
      </c>
      <c r="Q140" s="196"/>
      <c r="R140" s="197">
        <f>SUM(R141:R157)</f>
        <v>0</v>
      </c>
      <c r="S140" s="196"/>
      <c r="T140" s="198">
        <f>SUM(T141:T157)</f>
        <v>0</v>
      </c>
      <c r="AR140" s="199" t="s">
        <v>87</v>
      </c>
      <c r="AT140" s="200" t="s">
        <v>78</v>
      </c>
      <c r="AU140" s="200" t="s">
        <v>89</v>
      </c>
      <c r="AY140" s="199" t="s">
        <v>137</v>
      </c>
      <c r="BK140" s="201">
        <f>SUM(BK141:BK157)</f>
        <v>0</v>
      </c>
    </row>
    <row r="141" spans="1:65" s="2" customFormat="1" ht="16.5" customHeight="1">
      <c r="A141" s="35"/>
      <c r="B141" s="36"/>
      <c r="C141" s="204" t="s">
        <v>177</v>
      </c>
      <c r="D141" s="204" t="s">
        <v>139</v>
      </c>
      <c r="E141" s="205" t="s">
        <v>1481</v>
      </c>
      <c r="F141" s="206" t="s">
        <v>1482</v>
      </c>
      <c r="G141" s="207" t="s">
        <v>188</v>
      </c>
      <c r="H141" s="208">
        <v>441</v>
      </c>
      <c r="I141" s="209"/>
      <c r="J141" s="210">
        <f t="shared" ref="J141:J157" si="0">ROUND(I141*H141,2)</f>
        <v>0</v>
      </c>
      <c r="K141" s="206" t="s">
        <v>1</v>
      </c>
      <c r="L141" s="40"/>
      <c r="M141" s="211" t="s">
        <v>1</v>
      </c>
      <c r="N141" s="212" t="s">
        <v>44</v>
      </c>
      <c r="O141" s="72"/>
      <c r="P141" s="213">
        <f t="shared" ref="P141:P157" si="1">O141*H141</f>
        <v>0</v>
      </c>
      <c r="Q141" s="213">
        <v>0</v>
      </c>
      <c r="R141" s="213">
        <f t="shared" ref="R141:R157" si="2">Q141*H141</f>
        <v>0</v>
      </c>
      <c r="S141" s="213">
        <v>0</v>
      </c>
      <c r="T141" s="214">
        <f t="shared" ref="T141:T157" si="3">S141*H141</f>
        <v>0</v>
      </c>
      <c r="U141" s="35"/>
      <c r="V141" s="35"/>
      <c r="W141" s="35"/>
      <c r="X141" s="35"/>
      <c r="Y141" s="35"/>
      <c r="Z141" s="35"/>
      <c r="AA141" s="35"/>
      <c r="AB141" s="35"/>
      <c r="AC141" s="35"/>
      <c r="AD141" s="35"/>
      <c r="AE141" s="35"/>
      <c r="AR141" s="215" t="s">
        <v>144</v>
      </c>
      <c r="AT141" s="215" t="s">
        <v>139</v>
      </c>
      <c r="AU141" s="215" t="s">
        <v>151</v>
      </c>
      <c r="AY141" s="18" t="s">
        <v>137</v>
      </c>
      <c r="BE141" s="216">
        <f t="shared" ref="BE141:BE157" si="4">IF(N141="základní",J141,0)</f>
        <v>0</v>
      </c>
      <c r="BF141" s="216">
        <f t="shared" ref="BF141:BF157" si="5">IF(N141="snížená",J141,0)</f>
        <v>0</v>
      </c>
      <c r="BG141" s="216">
        <f t="shared" ref="BG141:BG157" si="6">IF(N141="zákl. přenesená",J141,0)</f>
        <v>0</v>
      </c>
      <c r="BH141" s="216">
        <f t="shared" ref="BH141:BH157" si="7">IF(N141="sníž. přenesená",J141,0)</f>
        <v>0</v>
      </c>
      <c r="BI141" s="216">
        <f t="shared" ref="BI141:BI157" si="8">IF(N141="nulová",J141,0)</f>
        <v>0</v>
      </c>
      <c r="BJ141" s="18" t="s">
        <v>87</v>
      </c>
      <c r="BK141" s="216">
        <f t="shared" ref="BK141:BK157" si="9">ROUND(I141*H141,2)</f>
        <v>0</v>
      </c>
      <c r="BL141" s="18" t="s">
        <v>144</v>
      </c>
      <c r="BM141" s="215" t="s">
        <v>89</v>
      </c>
    </row>
    <row r="142" spans="1:65" s="2" customFormat="1" ht="16.5" customHeight="1">
      <c r="A142" s="35"/>
      <c r="B142" s="36"/>
      <c r="C142" s="204" t="s">
        <v>163</v>
      </c>
      <c r="D142" s="204" t="s">
        <v>139</v>
      </c>
      <c r="E142" s="205" t="s">
        <v>1483</v>
      </c>
      <c r="F142" s="206" t="s">
        <v>1484</v>
      </c>
      <c r="G142" s="207" t="s">
        <v>173</v>
      </c>
      <c r="H142" s="208">
        <v>5</v>
      </c>
      <c r="I142" s="209"/>
      <c r="J142" s="210">
        <f t="shared" si="0"/>
        <v>0</v>
      </c>
      <c r="K142" s="206" t="s">
        <v>1</v>
      </c>
      <c r="L142" s="40"/>
      <c r="M142" s="211" t="s">
        <v>1</v>
      </c>
      <c r="N142" s="212" t="s">
        <v>44</v>
      </c>
      <c r="O142" s="72"/>
      <c r="P142" s="213">
        <f t="shared" si="1"/>
        <v>0</v>
      </c>
      <c r="Q142" s="213">
        <v>0</v>
      </c>
      <c r="R142" s="213">
        <f t="shared" si="2"/>
        <v>0</v>
      </c>
      <c r="S142" s="213">
        <v>0</v>
      </c>
      <c r="T142" s="214">
        <f t="shared" si="3"/>
        <v>0</v>
      </c>
      <c r="U142" s="35"/>
      <c r="V142" s="35"/>
      <c r="W142" s="35"/>
      <c r="X142" s="35"/>
      <c r="Y142" s="35"/>
      <c r="Z142" s="35"/>
      <c r="AA142" s="35"/>
      <c r="AB142" s="35"/>
      <c r="AC142" s="35"/>
      <c r="AD142" s="35"/>
      <c r="AE142" s="35"/>
      <c r="AR142" s="215" t="s">
        <v>144</v>
      </c>
      <c r="AT142" s="215" t="s">
        <v>139</v>
      </c>
      <c r="AU142" s="215" t="s">
        <v>151</v>
      </c>
      <c r="AY142" s="18" t="s">
        <v>137</v>
      </c>
      <c r="BE142" s="216">
        <f t="shared" si="4"/>
        <v>0</v>
      </c>
      <c r="BF142" s="216">
        <f t="shared" si="5"/>
        <v>0</v>
      </c>
      <c r="BG142" s="216">
        <f t="shared" si="6"/>
        <v>0</v>
      </c>
      <c r="BH142" s="216">
        <f t="shared" si="7"/>
        <v>0</v>
      </c>
      <c r="BI142" s="216">
        <f t="shared" si="8"/>
        <v>0</v>
      </c>
      <c r="BJ142" s="18" t="s">
        <v>87</v>
      </c>
      <c r="BK142" s="216">
        <f t="shared" si="9"/>
        <v>0</v>
      </c>
      <c r="BL142" s="18" t="s">
        <v>144</v>
      </c>
      <c r="BM142" s="215" t="s">
        <v>144</v>
      </c>
    </row>
    <row r="143" spans="1:65" s="2" customFormat="1" ht="24" customHeight="1">
      <c r="A143" s="35"/>
      <c r="B143" s="36"/>
      <c r="C143" s="204" t="s">
        <v>185</v>
      </c>
      <c r="D143" s="204" t="s">
        <v>139</v>
      </c>
      <c r="E143" s="205" t="s">
        <v>1485</v>
      </c>
      <c r="F143" s="206" t="s">
        <v>1486</v>
      </c>
      <c r="G143" s="207" t="s">
        <v>188</v>
      </c>
      <c r="H143" s="208">
        <v>441</v>
      </c>
      <c r="I143" s="209"/>
      <c r="J143" s="210">
        <f t="shared" si="0"/>
        <v>0</v>
      </c>
      <c r="K143" s="206" t="s">
        <v>1</v>
      </c>
      <c r="L143" s="40"/>
      <c r="M143" s="211" t="s">
        <v>1</v>
      </c>
      <c r="N143" s="212" t="s">
        <v>44</v>
      </c>
      <c r="O143" s="72"/>
      <c r="P143" s="213">
        <f t="shared" si="1"/>
        <v>0</v>
      </c>
      <c r="Q143" s="213">
        <v>0</v>
      </c>
      <c r="R143" s="213">
        <f t="shared" si="2"/>
        <v>0</v>
      </c>
      <c r="S143" s="213">
        <v>0</v>
      </c>
      <c r="T143" s="214">
        <f t="shared" si="3"/>
        <v>0</v>
      </c>
      <c r="U143" s="35"/>
      <c r="V143" s="35"/>
      <c r="W143" s="35"/>
      <c r="X143" s="35"/>
      <c r="Y143" s="35"/>
      <c r="Z143" s="35"/>
      <c r="AA143" s="35"/>
      <c r="AB143" s="35"/>
      <c r="AC143" s="35"/>
      <c r="AD143" s="35"/>
      <c r="AE143" s="35"/>
      <c r="AR143" s="215" t="s">
        <v>144</v>
      </c>
      <c r="AT143" s="215" t="s">
        <v>139</v>
      </c>
      <c r="AU143" s="215" t="s">
        <v>151</v>
      </c>
      <c r="AY143" s="18" t="s">
        <v>137</v>
      </c>
      <c r="BE143" s="216">
        <f t="shared" si="4"/>
        <v>0</v>
      </c>
      <c r="BF143" s="216">
        <f t="shared" si="5"/>
        <v>0</v>
      </c>
      <c r="BG143" s="216">
        <f t="shared" si="6"/>
        <v>0</v>
      </c>
      <c r="BH143" s="216">
        <f t="shared" si="7"/>
        <v>0</v>
      </c>
      <c r="BI143" s="216">
        <f t="shared" si="8"/>
        <v>0</v>
      </c>
      <c r="BJ143" s="18" t="s">
        <v>87</v>
      </c>
      <c r="BK143" s="216">
        <f t="shared" si="9"/>
        <v>0</v>
      </c>
      <c r="BL143" s="18" t="s">
        <v>144</v>
      </c>
      <c r="BM143" s="215" t="s">
        <v>154</v>
      </c>
    </row>
    <row r="144" spans="1:65" s="2" customFormat="1" ht="16.5" customHeight="1">
      <c r="A144" s="35"/>
      <c r="B144" s="36"/>
      <c r="C144" s="204" t="s">
        <v>166</v>
      </c>
      <c r="D144" s="204" t="s">
        <v>139</v>
      </c>
      <c r="E144" s="205" t="s">
        <v>1487</v>
      </c>
      <c r="F144" s="206" t="s">
        <v>1488</v>
      </c>
      <c r="G144" s="207" t="s">
        <v>188</v>
      </c>
      <c r="H144" s="208">
        <v>441</v>
      </c>
      <c r="I144" s="209"/>
      <c r="J144" s="210">
        <f t="shared" si="0"/>
        <v>0</v>
      </c>
      <c r="K144" s="206" t="s">
        <v>1</v>
      </c>
      <c r="L144" s="40"/>
      <c r="M144" s="211" t="s">
        <v>1</v>
      </c>
      <c r="N144" s="212" t="s">
        <v>44</v>
      </c>
      <c r="O144" s="72"/>
      <c r="P144" s="213">
        <f t="shared" si="1"/>
        <v>0</v>
      </c>
      <c r="Q144" s="213">
        <v>0</v>
      </c>
      <c r="R144" s="213">
        <f t="shared" si="2"/>
        <v>0</v>
      </c>
      <c r="S144" s="213">
        <v>0</v>
      </c>
      <c r="T144" s="214">
        <f t="shared" si="3"/>
        <v>0</v>
      </c>
      <c r="U144" s="35"/>
      <c r="V144" s="35"/>
      <c r="W144" s="35"/>
      <c r="X144" s="35"/>
      <c r="Y144" s="35"/>
      <c r="Z144" s="35"/>
      <c r="AA144" s="35"/>
      <c r="AB144" s="35"/>
      <c r="AC144" s="35"/>
      <c r="AD144" s="35"/>
      <c r="AE144" s="35"/>
      <c r="AR144" s="215" t="s">
        <v>144</v>
      </c>
      <c r="AT144" s="215" t="s">
        <v>139</v>
      </c>
      <c r="AU144" s="215" t="s">
        <v>151</v>
      </c>
      <c r="AY144" s="18" t="s">
        <v>137</v>
      </c>
      <c r="BE144" s="216">
        <f t="shared" si="4"/>
        <v>0</v>
      </c>
      <c r="BF144" s="216">
        <f t="shared" si="5"/>
        <v>0</v>
      </c>
      <c r="BG144" s="216">
        <f t="shared" si="6"/>
        <v>0</v>
      </c>
      <c r="BH144" s="216">
        <f t="shared" si="7"/>
        <v>0</v>
      </c>
      <c r="BI144" s="216">
        <f t="shared" si="8"/>
        <v>0</v>
      </c>
      <c r="BJ144" s="18" t="s">
        <v>87</v>
      </c>
      <c r="BK144" s="216">
        <f t="shared" si="9"/>
        <v>0</v>
      </c>
      <c r="BL144" s="18" t="s">
        <v>144</v>
      </c>
      <c r="BM144" s="215" t="s">
        <v>158</v>
      </c>
    </row>
    <row r="145" spans="1:65" s="2" customFormat="1" ht="24" customHeight="1">
      <c r="A145" s="35"/>
      <c r="B145" s="36"/>
      <c r="C145" s="204" t="s">
        <v>194</v>
      </c>
      <c r="D145" s="204" t="s">
        <v>139</v>
      </c>
      <c r="E145" s="205" t="s">
        <v>1489</v>
      </c>
      <c r="F145" s="206" t="s">
        <v>1490</v>
      </c>
      <c r="G145" s="207" t="s">
        <v>188</v>
      </c>
      <c r="H145" s="208">
        <v>50</v>
      </c>
      <c r="I145" s="209"/>
      <c r="J145" s="210">
        <f t="shared" si="0"/>
        <v>0</v>
      </c>
      <c r="K145" s="206" t="s">
        <v>1</v>
      </c>
      <c r="L145" s="40"/>
      <c r="M145" s="211" t="s">
        <v>1</v>
      </c>
      <c r="N145" s="212" t="s">
        <v>44</v>
      </c>
      <c r="O145" s="72"/>
      <c r="P145" s="213">
        <f t="shared" si="1"/>
        <v>0</v>
      </c>
      <c r="Q145" s="213">
        <v>0</v>
      </c>
      <c r="R145" s="213">
        <f t="shared" si="2"/>
        <v>0</v>
      </c>
      <c r="S145" s="213">
        <v>0</v>
      </c>
      <c r="T145" s="214">
        <f t="shared" si="3"/>
        <v>0</v>
      </c>
      <c r="U145" s="35"/>
      <c r="V145" s="35"/>
      <c r="W145" s="35"/>
      <c r="X145" s="35"/>
      <c r="Y145" s="35"/>
      <c r="Z145" s="35"/>
      <c r="AA145" s="35"/>
      <c r="AB145" s="35"/>
      <c r="AC145" s="35"/>
      <c r="AD145" s="35"/>
      <c r="AE145" s="35"/>
      <c r="AR145" s="215" t="s">
        <v>144</v>
      </c>
      <c r="AT145" s="215" t="s">
        <v>139</v>
      </c>
      <c r="AU145" s="215" t="s">
        <v>151</v>
      </c>
      <c r="AY145" s="18" t="s">
        <v>137</v>
      </c>
      <c r="BE145" s="216">
        <f t="shared" si="4"/>
        <v>0</v>
      </c>
      <c r="BF145" s="216">
        <f t="shared" si="5"/>
        <v>0</v>
      </c>
      <c r="BG145" s="216">
        <f t="shared" si="6"/>
        <v>0</v>
      </c>
      <c r="BH145" s="216">
        <f t="shared" si="7"/>
        <v>0</v>
      </c>
      <c r="BI145" s="216">
        <f t="shared" si="8"/>
        <v>0</v>
      </c>
      <c r="BJ145" s="18" t="s">
        <v>87</v>
      </c>
      <c r="BK145" s="216">
        <f t="shared" si="9"/>
        <v>0</v>
      </c>
      <c r="BL145" s="18" t="s">
        <v>144</v>
      </c>
      <c r="BM145" s="215" t="s">
        <v>163</v>
      </c>
    </row>
    <row r="146" spans="1:65" s="2" customFormat="1" ht="24" customHeight="1">
      <c r="A146" s="35"/>
      <c r="B146" s="36"/>
      <c r="C146" s="204" t="s">
        <v>170</v>
      </c>
      <c r="D146" s="204" t="s">
        <v>139</v>
      </c>
      <c r="E146" s="205" t="s">
        <v>1491</v>
      </c>
      <c r="F146" s="206" t="s">
        <v>1492</v>
      </c>
      <c r="G146" s="207" t="s">
        <v>188</v>
      </c>
      <c r="H146" s="208">
        <v>441</v>
      </c>
      <c r="I146" s="209"/>
      <c r="J146" s="210">
        <f t="shared" si="0"/>
        <v>0</v>
      </c>
      <c r="K146" s="206" t="s">
        <v>1</v>
      </c>
      <c r="L146" s="40"/>
      <c r="M146" s="211" t="s">
        <v>1</v>
      </c>
      <c r="N146" s="212" t="s">
        <v>44</v>
      </c>
      <c r="O146" s="72"/>
      <c r="P146" s="213">
        <f t="shared" si="1"/>
        <v>0</v>
      </c>
      <c r="Q146" s="213">
        <v>0</v>
      </c>
      <c r="R146" s="213">
        <f t="shared" si="2"/>
        <v>0</v>
      </c>
      <c r="S146" s="213">
        <v>0</v>
      </c>
      <c r="T146" s="214">
        <f t="shared" si="3"/>
        <v>0</v>
      </c>
      <c r="U146" s="35"/>
      <c r="V146" s="35"/>
      <c r="W146" s="35"/>
      <c r="X146" s="35"/>
      <c r="Y146" s="35"/>
      <c r="Z146" s="35"/>
      <c r="AA146" s="35"/>
      <c r="AB146" s="35"/>
      <c r="AC146" s="35"/>
      <c r="AD146" s="35"/>
      <c r="AE146" s="35"/>
      <c r="AR146" s="215" t="s">
        <v>144</v>
      </c>
      <c r="AT146" s="215" t="s">
        <v>139</v>
      </c>
      <c r="AU146" s="215" t="s">
        <v>151</v>
      </c>
      <c r="AY146" s="18" t="s">
        <v>137</v>
      </c>
      <c r="BE146" s="216">
        <f t="shared" si="4"/>
        <v>0</v>
      </c>
      <c r="BF146" s="216">
        <f t="shared" si="5"/>
        <v>0</v>
      </c>
      <c r="BG146" s="216">
        <f t="shared" si="6"/>
        <v>0</v>
      </c>
      <c r="BH146" s="216">
        <f t="shared" si="7"/>
        <v>0</v>
      </c>
      <c r="BI146" s="216">
        <f t="shared" si="8"/>
        <v>0</v>
      </c>
      <c r="BJ146" s="18" t="s">
        <v>87</v>
      </c>
      <c r="BK146" s="216">
        <f t="shared" si="9"/>
        <v>0</v>
      </c>
      <c r="BL146" s="18" t="s">
        <v>144</v>
      </c>
      <c r="BM146" s="215" t="s">
        <v>166</v>
      </c>
    </row>
    <row r="147" spans="1:65" s="2" customFormat="1" ht="16.5" customHeight="1">
      <c r="A147" s="35"/>
      <c r="B147" s="36"/>
      <c r="C147" s="204" t="s">
        <v>8</v>
      </c>
      <c r="D147" s="204" t="s">
        <v>139</v>
      </c>
      <c r="E147" s="205" t="s">
        <v>1493</v>
      </c>
      <c r="F147" s="206" t="s">
        <v>1494</v>
      </c>
      <c r="G147" s="207" t="s">
        <v>188</v>
      </c>
      <c r="H147" s="208">
        <v>441</v>
      </c>
      <c r="I147" s="209"/>
      <c r="J147" s="210">
        <f t="shared" si="0"/>
        <v>0</v>
      </c>
      <c r="K147" s="206" t="s">
        <v>1</v>
      </c>
      <c r="L147" s="40"/>
      <c r="M147" s="211" t="s">
        <v>1</v>
      </c>
      <c r="N147" s="212" t="s">
        <v>44</v>
      </c>
      <c r="O147" s="72"/>
      <c r="P147" s="213">
        <f t="shared" si="1"/>
        <v>0</v>
      </c>
      <c r="Q147" s="213">
        <v>0</v>
      </c>
      <c r="R147" s="213">
        <f t="shared" si="2"/>
        <v>0</v>
      </c>
      <c r="S147" s="213">
        <v>0</v>
      </c>
      <c r="T147" s="214">
        <f t="shared" si="3"/>
        <v>0</v>
      </c>
      <c r="U147" s="35"/>
      <c r="V147" s="35"/>
      <c r="W147" s="35"/>
      <c r="X147" s="35"/>
      <c r="Y147" s="35"/>
      <c r="Z147" s="35"/>
      <c r="AA147" s="35"/>
      <c r="AB147" s="35"/>
      <c r="AC147" s="35"/>
      <c r="AD147" s="35"/>
      <c r="AE147" s="35"/>
      <c r="AR147" s="215" t="s">
        <v>144</v>
      </c>
      <c r="AT147" s="215" t="s">
        <v>139</v>
      </c>
      <c r="AU147" s="215" t="s">
        <v>151</v>
      </c>
      <c r="AY147" s="18" t="s">
        <v>137</v>
      </c>
      <c r="BE147" s="216">
        <f t="shared" si="4"/>
        <v>0</v>
      </c>
      <c r="BF147" s="216">
        <f t="shared" si="5"/>
        <v>0</v>
      </c>
      <c r="BG147" s="216">
        <f t="shared" si="6"/>
        <v>0</v>
      </c>
      <c r="BH147" s="216">
        <f t="shared" si="7"/>
        <v>0</v>
      </c>
      <c r="BI147" s="216">
        <f t="shared" si="8"/>
        <v>0</v>
      </c>
      <c r="BJ147" s="18" t="s">
        <v>87</v>
      </c>
      <c r="BK147" s="216">
        <f t="shared" si="9"/>
        <v>0</v>
      </c>
      <c r="BL147" s="18" t="s">
        <v>144</v>
      </c>
      <c r="BM147" s="215" t="s">
        <v>170</v>
      </c>
    </row>
    <row r="148" spans="1:65" s="2" customFormat="1" ht="16.5" customHeight="1">
      <c r="A148" s="35"/>
      <c r="B148" s="36"/>
      <c r="C148" s="204" t="s">
        <v>174</v>
      </c>
      <c r="D148" s="204" t="s">
        <v>139</v>
      </c>
      <c r="E148" s="205" t="s">
        <v>1495</v>
      </c>
      <c r="F148" s="206" t="s">
        <v>1496</v>
      </c>
      <c r="G148" s="207" t="s">
        <v>188</v>
      </c>
      <c r="H148" s="208">
        <v>441</v>
      </c>
      <c r="I148" s="209"/>
      <c r="J148" s="210">
        <f t="shared" si="0"/>
        <v>0</v>
      </c>
      <c r="K148" s="206" t="s">
        <v>1</v>
      </c>
      <c r="L148" s="40"/>
      <c r="M148" s="211" t="s">
        <v>1</v>
      </c>
      <c r="N148" s="212" t="s">
        <v>44</v>
      </c>
      <c r="O148" s="72"/>
      <c r="P148" s="213">
        <f t="shared" si="1"/>
        <v>0</v>
      </c>
      <c r="Q148" s="213">
        <v>0</v>
      </c>
      <c r="R148" s="213">
        <f t="shared" si="2"/>
        <v>0</v>
      </c>
      <c r="S148" s="213">
        <v>0</v>
      </c>
      <c r="T148" s="214">
        <f t="shared" si="3"/>
        <v>0</v>
      </c>
      <c r="U148" s="35"/>
      <c r="V148" s="35"/>
      <c r="W148" s="35"/>
      <c r="X148" s="35"/>
      <c r="Y148" s="35"/>
      <c r="Z148" s="35"/>
      <c r="AA148" s="35"/>
      <c r="AB148" s="35"/>
      <c r="AC148" s="35"/>
      <c r="AD148" s="35"/>
      <c r="AE148" s="35"/>
      <c r="AR148" s="215" t="s">
        <v>144</v>
      </c>
      <c r="AT148" s="215" t="s">
        <v>139</v>
      </c>
      <c r="AU148" s="215" t="s">
        <v>151</v>
      </c>
      <c r="AY148" s="18" t="s">
        <v>137</v>
      </c>
      <c r="BE148" s="216">
        <f t="shared" si="4"/>
        <v>0</v>
      </c>
      <c r="BF148" s="216">
        <f t="shared" si="5"/>
        <v>0</v>
      </c>
      <c r="BG148" s="216">
        <f t="shared" si="6"/>
        <v>0</v>
      </c>
      <c r="BH148" s="216">
        <f t="shared" si="7"/>
        <v>0</v>
      </c>
      <c r="BI148" s="216">
        <f t="shared" si="8"/>
        <v>0</v>
      </c>
      <c r="BJ148" s="18" t="s">
        <v>87</v>
      </c>
      <c r="BK148" s="216">
        <f t="shared" si="9"/>
        <v>0</v>
      </c>
      <c r="BL148" s="18" t="s">
        <v>144</v>
      </c>
      <c r="BM148" s="215" t="s">
        <v>174</v>
      </c>
    </row>
    <row r="149" spans="1:65" s="2" customFormat="1" ht="16.5" customHeight="1">
      <c r="A149" s="35"/>
      <c r="B149" s="36"/>
      <c r="C149" s="204" t="s">
        <v>213</v>
      </c>
      <c r="D149" s="204" t="s">
        <v>139</v>
      </c>
      <c r="E149" s="205" t="s">
        <v>1497</v>
      </c>
      <c r="F149" s="206" t="s">
        <v>1498</v>
      </c>
      <c r="G149" s="207" t="s">
        <v>188</v>
      </c>
      <c r="H149" s="208">
        <v>441</v>
      </c>
      <c r="I149" s="209"/>
      <c r="J149" s="210">
        <f t="shared" si="0"/>
        <v>0</v>
      </c>
      <c r="K149" s="206" t="s">
        <v>1</v>
      </c>
      <c r="L149" s="40"/>
      <c r="M149" s="211" t="s">
        <v>1</v>
      </c>
      <c r="N149" s="212" t="s">
        <v>44</v>
      </c>
      <c r="O149" s="72"/>
      <c r="P149" s="213">
        <f t="shared" si="1"/>
        <v>0</v>
      </c>
      <c r="Q149" s="213">
        <v>0</v>
      </c>
      <c r="R149" s="213">
        <f t="shared" si="2"/>
        <v>0</v>
      </c>
      <c r="S149" s="213">
        <v>0</v>
      </c>
      <c r="T149" s="214">
        <f t="shared" si="3"/>
        <v>0</v>
      </c>
      <c r="U149" s="35"/>
      <c r="V149" s="35"/>
      <c r="W149" s="35"/>
      <c r="X149" s="35"/>
      <c r="Y149" s="35"/>
      <c r="Z149" s="35"/>
      <c r="AA149" s="35"/>
      <c r="AB149" s="35"/>
      <c r="AC149" s="35"/>
      <c r="AD149" s="35"/>
      <c r="AE149" s="35"/>
      <c r="AR149" s="215" t="s">
        <v>144</v>
      </c>
      <c r="AT149" s="215" t="s">
        <v>139</v>
      </c>
      <c r="AU149" s="215" t="s">
        <v>151</v>
      </c>
      <c r="AY149" s="18" t="s">
        <v>137</v>
      </c>
      <c r="BE149" s="216">
        <f t="shared" si="4"/>
        <v>0</v>
      </c>
      <c r="BF149" s="216">
        <f t="shared" si="5"/>
        <v>0</v>
      </c>
      <c r="BG149" s="216">
        <f t="shared" si="6"/>
        <v>0</v>
      </c>
      <c r="BH149" s="216">
        <f t="shared" si="7"/>
        <v>0</v>
      </c>
      <c r="BI149" s="216">
        <f t="shared" si="8"/>
        <v>0</v>
      </c>
      <c r="BJ149" s="18" t="s">
        <v>87</v>
      </c>
      <c r="BK149" s="216">
        <f t="shared" si="9"/>
        <v>0</v>
      </c>
      <c r="BL149" s="18" t="s">
        <v>144</v>
      </c>
      <c r="BM149" s="215" t="s">
        <v>180</v>
      </c>
    </row>
    <row r="150" spans="1:65" s="2" customFormat="1" ht="24" customHeight="1">
      <c r="A150" s="35"/>
      <c r="B150" s="36"/>
      <c r="C150" s="204" t="s">
        <v>180</v>
      </c>
      <c r="D150" s="204" t="s">
        <v>139</v>
      </c>
      <c r="E150" s="205" t="s">
        <v>1499</v>
      </c>
      <c r="F150" s="206" t="s">
        <v>1500</v>
      </c>
      <c r="G150" s="207" t="s">
        <v>188</v>
      </c>
      <c r="H150" s="208">
        <v>441</v>
      </c>
      <c r="I150" s="209"/>
      <c r="J150" s="210">
        <f t="shared" si="0"/>
        <v>0</v>
      </c>
      <c r="K150" s="206" t="s">
        <v>1</v>
      </c>
      <c r="L150" s="40"/>
      <c r="M150" s="211" t="s">
        <v>1</v>
      </c>
      <c r="N150" s="212" t="s">
        <v>44</v>
      </c>
      <c r="O150" s="72"/>
      <c r="P150" s="213">
        <f t="shared" si="1"/>
        <v>0</v>
      </c>
      <c r="Q150" s="213">
        <v>0</v>
      </c>
      <c r="R150" s="213">
        <f t="shared" si="2"/>
        <v>0</v>
      </c>
      <c r="S150" s="213">
        <v>0</v>
      </c>
      <c r="T150" s="214">
        <f t="shared" si="3"/>
        <v>0</v>
      </c>
      <c r="U150" s="35"/>
      <c r="V150" s="35"/>
      <c r="W150" s="35"/>
      <c r="X150" s="35"/>
      <c r="Y150" s="35"/>
      <c r="Z150" s="35"/>
      <c r="AA150" s="35"/>
      <c r="AB150" s="35"/>
      <c r="AC150" s="35"/>
      <c r="AD150" s="35"/>
      <c r="AE150" s="35"/>
      <c r="AR150" s="215" t="s">
        <v>144</v>
      </c>
      <c r="AT150" s="215" t="s">
        <v>139</v>
      </c>
      <c r="AU150" s="215" t="s">
        <v>151</v>
      </c>
      <c r="AY150" s="18" t="s">
        <v>137</v>
      </c>
      <c r="BE150" s="216">
        <f t="shared" si="4"/>
        <v>0</v>
      </c>
      <c r="BF150" s="216">
        <f t="shared" si="5"/>
        <v>0</v>
      </c>
      <c r="BG150" s="216">
        <f t="shared" si="6"/>
        <v>0</v>
      </c>
      <c r="BH150" s="216">
        <f t="shared" si="7"/>
        <v>0</v>
      </c>
      <c r="BI150" s="216">
        <f t="shared" si="8"/>
        <v>0</v>
      </c>
      <c r="BJ150" s="18" t="s">
        <v>87</v>
      </c>
      <c r="BK150" s="216">
        <f t="shared" si="9"/>
        <v>0</v>
      </c>
      <c r="BL150" s="18" t="s">
        <v>144</v>
      </c>
      <c r="BM150" s="215" t="s">
        <v>184</v>
      </c>
    </row>
    <row r="151" spans="1:65" s="2" customFormat="1" ht="16.5" customHeight="1">
      <c r="A151" s="35"/>
      <c r="B151" s="36"/>
      <c r="C151" s="204" t="s">
        <v>220</v>
      </c>
      <c r="D151" s="204" t="s">
        <v>139</v>
      </c>
      <c r="E151" s="205" t="s">
        <v>1501</v>
      </c>
      <c r="F151" s="206" t="s">
        <v>1502</v>
      </c>
      <c r="G151" s="207" t="s">
        <v>188</v>
      </c>
      <c r="H151" s="208">
        <v>441</v>
      </c>
      <c r="I151" s="209"/>
      <c r="J151" s="210">
        <f t="shared" si="0"/>
        <v>0</v>
      </c>
      <c r="K151" s="206" t="s">
        <v>1</v>
      </c>
      <c r="L151" s="40"/>
      <c r="M151" s="211" t="s">
        <v>1</v>
      </c>
      <c r="N151" s="212" t="s">
        <v>44</v>
      </c>
      <c r="O151" s="72"/>
      <c r="P151" s="213">
        <f t="shared" si="1"/>
        <v>0</v>
      </c>
      <c r="Q151" s="213">
        <v>0</v>
      </c>
      <c r="R151" s="213">
        <f t="shared" si="2"/>
        <v>0</v>
      </c>
      <c r="S151" s="213">
        <v>0</v>
      </c>
      <c r="T151" s="214">
        <f t="shared" si="3"/>
        <v>0</v>
      </c>
      <c r="U151" s="35"/>
      <c r="V151" s="35"/>
      <c r="W151" s="35"/>
      <c r="X151" s="35"/>
      <c r="Y151" s="35"/>
      <c r="Z151" s="35"/>
      <c r="AA151" s="35"/>
      <c r="AB151" s="35"/>
      <c r="AC151" s="35"/>
      <c r="AD151" s="35"/>
      <c r="AE151" s="35"/>
      <c r="AR151" s="215" t="s">
        <v>144</v>
      </c>
      <c r="AT151" s="215" t="s">
        <v>139</v>
      </c>
      <c r="AU151" s="215" t="s">
        <v>151</v>
      </c>
      <c r="AY151" s="18" t="s">
        <v>137</v>
      </c>
      <c r="BE151" s="216">
        <f t="shared" si="4"/>
        <v>0</v>
      </c>
      <c r="BF151" s="216">
        <f t="shared" si="5"/>
        <v>0</v>
      </c>
      <c r="BG151" s="216">
        <f t="shared" si="6"/>
        <v>0</v>
      </c>
      <c r="BH151" s="216">
        <f t="shared" si="7"/>
        <v>0</v>
      </c>
      <c r="BI151" s="216">
        <f t="shared" si="8"/>
        <v>0</v>
      </c>
      <c r="BJ151" s="18" t="s">
        <v>87</v>
      </c>
      <c r="BK151" s="216">
        <f t="shared" si="9"/>
        <v>0</v>
      </c>
      <c r="BL151" s="18" t="s">
        <v>144</v>
      </c>
      <c r="BM151" s="215" t="s">
        <v>189</v>
      </c>
    </row>
    <row r="152" spans="1:65" s="2" customFormat="1" ht="16.5" customHeight="1">
      <c r="A152" s="35"/>
      <c r="B152" s="36"/>
      <c r="C152" s="204" t="s">
        <v>184</v>
      </c>
      <c r="D152" s="204" t="s">
        <v>139</v>
      </c>
      <c r="E152" s="205" t="s">
        <v>1503</v>
      </c>
      <c r="F152" s="206" t="s">
        <v>1504</v>
      </c>
      <c r="G152" s="207" t="s">
        <v>223</v>
      </c>
      <c r="H152" s="208">
        <v>14</v>
      </c>
      <c r="I152" s="209"/>
      <c r="J152" s="210">
        <f t="shared" si="0"/>
        <v>0</v>
      </c>
      <c r="K152" s="206" t="s">
        <v>1</v>
      </c>
      <c r="L152" s="40"/>
      <c r="M152" s="211" t="s">
        <v>1</v>
      </c>
      <c r="N152" s="212" t="s">
        <v>44</v>
      </c>
      <c r="O152" s="72"/>
      <c r="P152" s="213">
        <f t="shared" si="1"/>
        <v>0</v>
      </c>
      <c r="Q152" s="213">
        <v>0</v>
      </c>
      <c r="R152" s="213">
        <f t="shared" si="2"/>
        <v>0</v>
      </c>
      <c r="S152" s="213">
        <v>0</v>
      </c>
      <c r="T152" s="214">
        <f t="shared" si="3"/>
        <v>0</v>
      </c>
      <c r="U152" s="35"/>
      <c r="V152" s="35"/>
      <c r="W152" s="35"/>
      <c r="X152" s="35"/>
      <c r="Y152" s="35"/>
      <c r="Z152" s="35"/>
      <c r="AA152" s="35"/>
      <c r="AB152" s="35"/>
      <c r="AC152" s="35"/>
      <c r="AD152" s="35"/>
      <c r="AE152" s="35"/>
      <c r="AR152" s="215" t="s">
        <v>144</v>
      </c>
      <c r="AT152" s="215" t="s">
        <v>139</v>
      </c>
      <c r="AU152" s="215" t="s">
        <v>151</v>
      </c>
      <c r="AY152" s="18" t="s">
        <v>137</v>
      </c>
      <c r="BE152" s="216">
        <f t="shared" si="4"/>
        <v>0</v>
      </c>
      <c r="BF152" s="216">
        <f t="shared" si="5"/>
        <v>0</v>
      </c>
      <c r="BG152" s="216">
        <f t="shared" si="6"/>
        <v>0</v>
      </c>
      <c r="BH152" s="216">
        <f t="shared" si="7"/>
        <v>0</v>
      </c>
      <c r="BI152" s="216">
        <f t="shared" si="8"/>
        <v>0</v>
      </c>
      <c r="BJ152" s="18" t="s">
        <v>87</v>
      </c>
      <c r="BK152" s="216">
        <f t="shared" si="9"/>
        <v>0</v>
      </c>
      <c r="BL152" s="18" t="s">
        <v>144</v>
      </c>
      <c r="BM152" s="215" t="s">
        <v>193</v>
      </c>
    </row>
    <row r="153" spans="1:65" s="2" customFormat="1" ht="24" customHeight="1">
      <c r="A153" s="35"/>
      <c r="B153" s="36"/>
      <c r="C153" s="250" t="s">
        <v>7</v>
      </c>
      <c r="D153" s="250" t="s">
        <v>230</v>
      </c>
      <c r="E153" s="251" t="s">
        <v>1505</v>
      </c>
      <c r="F153" s="252" t="s">
        <v>1506</v>
      </c>
      <c r="G153" s="253" t="s">
        <v>1507</v>
      </c>
      <c r="H153" s="254">
        <v>0.3</v>
      </c>
      <c r="I153" s="255"/>
      <c r="J153" s="256">
        <f t="shared" si="0"/>
        <v>0</v>
      </c>
      <c r="K153" s="252" t="s">
        <v>1</v>
      </c>
      <c r="L153" s="257"/>
      <c r="M153" s="258" t="s">
        <v>1</v>
      </c>
      <c r="N153" s="259" t="s">
        <v>44</v>
      </c>
      <c r="O153" s="72"/>
      <c r="P153" s="213">
        <f t="shared" si="1"/>
        <v>0</v>
      </c>
      <c r="Q153" s="213">
        <v>0</v>
      </c>
      <c r="R153" s="213">
        <f t="shared" si="2"/>
        <v>0</v>
      </c>
      <c r="S153" s="213">
        <v>0</v>
      </c>
      <c r="T153" s="214">
        <f t="shared" si="3"/>
        <v>0</v>
      </c>
      <c r="U153" s="35"/>
      <c r="V153" s="35"/>
      <c r="W153" s="35"/>
      <c r="X153" s="35"/>
      <c r="Y153" s="35"/>
      <c r="Z153" s="35"/>
      <c r="AA153" s="35"/>
      <c r="AB153" s="35"/>
      <c r="AC153" s="35"/>
      <c r="AD153" s="35"/>
      <c r="AE153" s="35"/>
      <c r="AR153" s="215" t="s">
        <v>158</v>
      </c>
      <c r="AT153" s="215" t="s">
        <v>230</v>
      </c>
      <c r="AU153" s="215" t="s">
        <v>151</v>
      </c>
      <c r="AY153" s="18" t="s">
        <v>137</v>
      </c>
      <c r="BE153" s="216">
        <f t="shared" si="4"/>
        <v>0</v>
      </c>
      <c r="BF153" s="216">
        <f t="shared" si="5"/>
        <v>0</v>
      </c>
      <c r="BG153" s="216">
        <f t="shared" si="6"/>
        <v>0</v>
      </c>
      <c r="BH153" s="216">
        <f t="shared" si="7"/>
        <v>0</v>
      </c>
      <c r="BI153" s="216">
        <f t="shared" si="8"/>
        <v>0</v>
      </c>
      <c r="BJ153" s="18" t="s">
        <v>87</v>
      </c>
      <c r="BK153" s="216">
        <f t="shared" si="9"/>
        <v>0</v>
      </c>
      <c r="BL153" s="18" t="s">
        <v>144</v>
      </c>
      <c r="BM153" s="215" t="s">
        <v>197</v>
      </c>
    </row>
    <row r="154" spans="1:65" s="2" customFormat="1" ht="16.5" customHeight="1">
      <c r="A154" s="35"/>
      <c r="B154" s="36"/>
      <c r="C154" s="250" t="s">
        <v>189</v>
      </c>
      <c r="D154" s="250" t="s">
        <v>230</v>
      </c>
      <c r="E154" s="251" t="s">
        <v>1508</v>
      </c>
      <c r="F154" s="252" t="s">
        <v>1509</v>
      </c>
      <c r="G154" s="253" t="s">
        <v>1507</v>
      </c>
      <c r="H154" s="254">
        <v>0.2</v>
      </c>
      <c r="I154" s="255"/>
      <c r="J154" s="256">
        <f t="shared" si="0"/>
        <v>0</v>
      </c>
      <c r="K154" s="252" t="s">
        <v>1</v>
      </c>
      <c r="L154" s="257"/>
      <c r="M154" s="258" t="s">
        <v>1</v>
      </c>
      <c r="N154" s="259" t="s">
        <v>44</v>
      </c>
      <c r="O154" s="72"/>
      <c r="P154" s="213">
        <f t="shared" si="1"/>
        <v>0</v>
      </c>
      <c r="Q154" s="213">
        <v>0</v>
      </c>
      <c r="R154" s="213">
        <f t="shared" si="2"/>
        <v>0</v>
      </c>
      <c r="S154" s="213">
        <v>0</v>
      </c>
      <c r="T154" s="214">
        <f t="shared" si="3"/>
        <v>0</v>
      </c>
      <c r="U154" s="35"/>
      <c r="V154" s="35"/>
      <c r="W154" s="35"/>
      <c r="X154" s="35"/>
      <c r="Y154" s="35"/>
      <c r="Z154" s="35"/>
      <c r="AA154" s="35"/>
      <c r="AB154" s="35"/>
      <c r="AC154" s="35"/>
      <c r="AD154" s="35"/>
      <c r="AE154" s="35"/>
      <c r="AR154" s="215" t="s">
        <v>158</v>
      </c>
      <c r="AT154" s="215" t="s">
        <v>230</v>
      </c>
      <c r="AU154" s="215" t="s">
        <v>151</v>
      </c>
      <c r="AY154" s="18" t="s">
        <v>137</v>
      </c>
      <c r="BE154" s="216">
        <f t="shared" si="4"/>
        <v>0</v>
      </c>
      <c r="BF154" s="216">
        <f t="shared" si="5"/>
        <v>0</v>
      </c>
      <c r="BG154" s="216">
        <f t="shared" si="6"/>
        <v>0</v>
      </c>
      <c r="BH154" s="216">
        <f t="shared" si="7"/>
        <v>0</v>
      </c>
      <c r="BI154" s="216">
        <f t="shared" si="8"/>
        <v>0</v>
      </c>
      <c r="BJ154" s="18" t="s">
        <v>87</v>
      </c>
      <c r="BK154" s="216">
        <f t="shared" si="9"/>
        <v>0</v>
      </c>
      <c r="BL154" s="18" t="s">
        <v>144</v>
      </c>
      <c r="BM154" s="215" t="s">
        <v>202</v>
      </c>
    </row>
    <row r="155" spans="1:65" s="2" customFormat="1" ht="24" customHeight="1">
      <c r="A155" s="35"/>
      <c r="B155" s="36"/>
      <c r="C155" s="250" t="s">
        <v>240</v>
      </c>
      <c r="D155" s="250" t="s">
        <v>230</v>
      </c>
      <c r="E155" s="251" t="s">
        <v>1510</v>
      </c>
      <c r="F155" s="252" t="s">
        <v>1511</v>
      </c>
      <c r="G155" s="253" t="s">
        <v>188</v>
      </c>
      <c r="H155" s="254">
        <v>50</v>
      </c>
      <c r="I155" s="255"/>
      <c r="J155" s="256">
        <f t="shared" si="0"/>
        <v>0</v>
      </c>
      <c r="K155" s="252" t="s">
        <v>1</v>
      </c>
      <c r="L155" s="257"/>
      <c r="M155" s="258" t="s">
        <v>1</v>
      </c>
      <c r="N155" s="259" t="s">
        <v>44</v>
      </c>
      <c r="O155" s="72"/>
      <c r="P155" s="213">
        <f t="shared" si="1"/>
        <v>0</v>
      </c>
      <c r="Q155" s="213">
        <v>0</v>
      </c>
      <c r="R155" s="213">
        <f t="shared" si="2"/>
        <v>0</v>
      </c>
      <c r="S155" s="213">
        <v>0</v>
      </c>
      <c r="T155" s="214">
        <f t="shared" si="3"/>
        <v>0</v>
      </c>
      <c r="U155" s="35"/>
      <c r="V155" s="35"/>
      <c r="W155" s="35"/>
      <c r="X155" s="35"/>
      <c r="Y155" s="35"/>
      <c r="Z155" s="35"/>
      <c r="AA155" s="35"/>
      <c r="AB155" s="35"/>
      <c r="AC155" s="35"/>
      <c r="AD155" s="35"/>
      <c r="AE155" s="35"/>
      <c r="AR155" s="215" t="s">
        <v>158</v>
      </c>
      <c r="AT155" s="215" t="s">
        <v>230</v>
      </c>
      <c r="AU155" s="215" t="s">
        <v>151</v>
      </c>
      <c r="AY155" s="18" t="s">
        <v>137</v>
      </c>
      <c r="BE155" s="216">
        <f t="shared" si="4"/>
        <v>0</v>
      </c>
      <c r="BF155" s="216">
        <f t="shared" si="5"/>
        <v>0</v>
      </c>
      <c r="BG155" s="216">
        <f t="shared" si="6"/>
        <v>0</v>
      </c>
      <c r="BH155" s="216">
        <f t="shared" si="7"/>
        <v>0</v>
      </c>
      <c r="BI155" s="216">
        <f t="shared" si="8"/>
        <v>0</v>
      </c>
      <c r="BJ155" s="18" t="s">
        <v>87</v>
      </c>
      <c r="BK155" s="216">
        <f t="shared" si="9"/>
        <v>0</v>
      </c>
      <c r="BL155" s="18" t="s">
        <v>144</v>
      </c>
      <c r="BM155" s="215" t="s">
        <v>208</v>
      </c>
    </row>
    <row r="156" spans="1:65" s="2" customFormat="1" ht="16.5" customHeight="1">
      <c r="A156" s="35"/>
      <c r="B156" s="36"/>
      <c r="C156" s="250" t="s">
        <v>193</v>
      </c>
      <c r="D156" s="250" t="s">
        <v>230</v>
      </c>
      <c r="E156" s="251" t="s">
        <v>1512</v>
      </c>
      <c r="F156" s="252" t="s">
        <v>1513</v>
      </c>
      <c r="G156" s="253" t="s">
        <v>604</v>
      </c>
      <c r="H156" s="254">
        <v>22</v>
      </c>
      <c r="I156" s="255"/>
      <c r="J156" s="256">
        <f t="shared" si="0"/>
        <v>0</v>
      </c>
      <c r="K156" s="252" t="s">
        <v>1</v>
      </c>
      <c r="L156" s="257"/>
      <c r="M156" s="258" t="s">
        <v>1</v>
      </c>
      <c r="N156" s="259" t="s">
        <v>44</v>
      </c>
      <c r="O156" s="72"/>
      <c r="P156" s="213">
        <f t="shared" si="1"/>
        <v>0</v>
      </c>
      <c r="Q156" s="213">
        <v>0</v>
      </c>
      <c r="R156" s="213">
        <f t="shared" si="2"/>
        <v>0</v>
      </c>
      <c r="S156" s="213">
        <v>0</v>
      </c>
      <c r="T156" s="214">
        <f t="shared" si="3"/>
        <v>0</v>
      </c>
      <c r="U156" s="35"/>
      <c r="V156" s="35"/>
      <c r="W156" s="35"/>
      <c r="X156" s="35"/>
      <c r="Y156" s="35"/>
      <c r="Z156" s="35"/>
      <c r="AA156" s="35"/>
      <c r="AB156" s="35"/>
      <c r="AC156" s="35"/>
      <c r="AD156" s="35"/>
      <c r="AE156" s="35"/>
      <c r="AR156" s="215" t="s">
        <v>158</v>
      </c>
      <c r="AT156" s="215" t="s">
        <v>230</v>
      </c>
      <c r="AU156" s="215" t="s">
        <v>151</v>
      </c>
      <c r="AY156" s="18" t="s">
        <v>137</v>
      </c>
      <c r="BE156" s="216">
        <f t="shared" si="4"/>
        <v>0</v>
      </c>
      <c r="BF156" s="216">
        <f t="shared" si="5"/>
        <v>0</v>
      </c>
      <c r="BG156" s="216">
        <f t="shared" si="6"/>
        <v>0</v>
      </c>
      <c r="BH156" s="216">
        <f t="shared" si="7"/>
        <v>0</v>
      </c>
      <c r="BI156" s="216">
        <f t="shared" si="8"/>
        <v>0</v>
      </c>
      <c r="BJ156" s="18" t="s">
        <v>87</v>
      </c>
      <c r="BK156" s="216">
        <f t="shared" si="9"/>
        <v>0</v>
      </c>
      <c r="BL156" s="18" t="s">
        <v>144</v>
      </c>
      <c r="BM156" s="215" t="s">
        <v>212</v>
      </c>
    </row>
    <row r="157" spans="1:65" s="2" customFormat="1" ht="24" customHeight="1">
      <c r="A157" s="35"/>
      <c r="B157" s="36"/>
      <c r="C157" s="250" t="s">
        <v>250</v>
      </c>
      <c r="D157" s="250" t="s">
        <v>230</v>
      </c>
      <c r="E157" s="251" t="s">
        <v>1514</v>
      </c>
      <c r="F157" s="252" t="s">
        <v>1515</v>
      </c>
      <c r="G157" s="253" t="s">
        <v>604</v>
      </c>
      <c r="H157" s="254">
        <v>11</v>
      </c>
      <c r="I157" s="255"/>
      <c r="J157" s="256">
        <f t="shared" si="0"/>
        <v>0</v>
      </c>
      <c r="K157" s="252" t="s">
        <v>1</v>
      </c>
      <c r="L157" s="257"/>
      <c r="M157" s="258" t="s">
        <v>1</v>
      </c>
      <c r="N157" s="259" t="s">
        <v>44</v>
      </c>
      <c r="O157" s="72"/>
      <c r="P157" s="213">
        <f t="shared" si="1"/>
        <v>0</v>
      </c>
      <c r="Q157" s="213">
        <v>0</v>
      </c>
      <c r="R157" s="213">
        <f t="shared" si="2"/>
        <v>0</v>
      </c>
      <c r="S157" s="213">
        <v>0</v>
      </c>
      <c r="T157" s="214">
        <f t="shared" si="3"/>
        <v>0</v>
      </c>
      <c r="U157" s="35"/>
      <c r="V157" s="35"/>
      <c r="W157" s="35"/>
      <c r="X157" s="35"/>
      <c r="Y157" s="35"/>
      <c r="Z157" s="35"/>
      <c r="AA157" s="35"/>
      <c r="AB157" s="35"/>
      <c r="AC157" s="35"/>
      <c r="AD157" s="35"/>
      <c r="AE157" s="35"/>
      <c r="AR157" s="215" t="s">
        <v>158</v>
      </c>
      <c r="AT157" s="215" t="s">
        <v>230</v>
      </c>
      <c r="AU157" s="215" t="s">
        <v>151</v>
      </c>
      <c r="AY157" s="18" t="s">
        <v>137</v>
      </c>
      <c r="BE157" s="216">
        <f t="shared" si="4"/>
        <v>0</v>
      </c>
      <c r="BF157" s="216">
        <f t="shared" si="5"/>
        <v>0</v>
      </c>
      <c r="BG157" s="216">
        <f t="shared" si="6"/>
        <v>0</v>
      </c>
      <c r="BH157" s="216">
        <f t="shared" si="7"/>
        <v>0</v>
      </c>
      <c r="BI157" s="216">
        <f t="shared" si="8"/>
        <v>0</v>
      </c>
      <c r="BJ157" s="18" t="s">
        <v>87</v>
      </c>
      <c r="BK157" s="216">
        <f t="shared" si="9"/>
        <v>0</v>
      </c>
      <c r="BL157" s="18" t="s">
        <v>144</v>
      </c>
      <c r="BM157" s="215" t="s">
        <v>216</v>
      </c>
    </row>
    <row r="158" spans="1:65" s="12" customFormat="1" ht="20.85" customHeight="1">
      <c r="B158" s="188"/>
      <c r="C158" s="189"/>
      <c r="D158" s="190" t="s">
        <v>78</v>
      </c>
      <c r="E158" s="202" t="s">
        <v>1516</v>
      </c>
      <c r="F158" s="202" t="s">
        <v>1517</v>
      </c>
      <c r="G158" s="189"/>
      <c r="H158" s="189"/>
      <c r="I158" s="192"/>
      <c r="J158" s="203">
        <f>BK158</f>
        <v>0</v>
      </c>
      <c r="K158" s="189"/>
      <c r="L158" s="194"/>
      <c r="M158" s="195"/>
      <c r="N158" s="196"/>
      <c r="O158" s="196"/>
      <c r="P158" s="197">
        <f>SUM(P159:P192)</f>
        <v>0</v>
      </c>
      <c r="Q158" s="196"/>
      <c r="R158" s="197">
        <f>SUM(R159:R192)</f>
        <v>0</v>
      </c>
      <c r="S158" s="196"/>
      <c r="T158" s="198">
        <f>SUM(T159:T192)</f>
        <v>0</v>
      </c>
      <c r="AR158" s="199" t="s">
        <v>87</v>
      </c>
      <c r="AT158" s="200" t="s">
        <v>78</v>
      </c>
      <c r="AU158" s="200" t="s">
        <v>89</v>
      </c>
      <c r="AY158" s="199" t="s">
        <v>137</v>
      </c>
      <c r="BK158" s="201">
        <f>SUM(BK159:BK192)</f>
        <v>0</v>
      </c>
    </row>
    <row r="159" spans="1:65" s="2" customFormat="1" ht="48" customHeight="1">
      <c r="A159" s="35"/>
      <c r="B159" s="36"/>
      <c r="C159" s="204" t="s">
        <v>197</v>
      </c>
      <c r="D159" s="204" t="s">
        <v>139</v>
      </c>
      <c r="E159" s="205" t="s">
        <v>1518</v>
      </c>
      <c r="F159" s="206" t="s">
        <v>1519</v>
      </c>
      <c r="G159" s="207" t="s">
        <v>188</v>
      </c>
      <c r="H159" s="208">
        <v>89.1</v>
      </c>
      <c r="I159" s="209"/>
      <c r="J159" s="210">
        <f t="shared" ref="J159:J192" si="10">ROUND(I159*H159,2)</f>
        <v>0</v>
      </c>
      <c r="K159" s="206" t="s">
        <v>1</v>
      </c>
      <c r="L159" s="40"/>
      <c r="M159" s="211" t="s">
        <v>1</v>
      </c>
      <c r="N159" s="212" t="s">
        <v>44</v>
      </c>
      <c r="O159" s="72"/>
      <c r="P159" s="213">
        <f t="shared" ref="P159:P192" si="11">O159*H159</f>
        <v>0</v>
      </c>
      <c r="Q159" s="213">
        <v>0</v>
      </c>
      <c r="R159" s="213">
        <f t="shared" ref="R159:R192" si="12">Q159*H159</f>
        <v>0</v>
      </c>
      <c r="S159" s="213">
        <v>0</v>
      </c>
      <c r="T159" s="214">
        <f t="shared" ref="T159:T192" si="13">S159*H159</f>
        <v>0</v>
      </c>
      <c r="U159" s="35"/>
      <c r="V159" s="35"/>
      <c r="W159" s="35"/>
      <c r="X159" s="35"/>
      <c r="Y159" s="35"/>
      <c r="Z159" s="35"/>
      <c r="AA159" s="35"/>
      <c r="AB159" s="35"/>
      <c r="AC159" s="35"/>
      <c r="AD159" s="35"/>
      <c r="AE159" s="35"/>
      <c r="AR159" s="215" t="s">
        <v>144</v>
      </c>
      <c r="AT159" s="215" t="s">
        <v>139</v>
      </c>
      <c r="AU159" s="215" t="s">
        <v>151</v>
      </c>
      <c r="AY159" s="18" t="s">
        <v>137</v>
      </c>
      <c r="BE159" s="216">
        <f t="shared" ref="BE159:BE192" si="14">IF(N159="základní",J159,0)</f>
        <v>0</v>
      </c>
      <c r="BF159" s="216">
        <f t="shared" ref="BF159:BF192" si="15">IF(N159="snížená",J159,0)</f>
        <v>0</v>
      </c>
      <c r="BG159" s="216">
        <f t="shared" ref="BG159:BG192" si="16">IF(N159="zákl. přenesená",J159,0)</f>
        <v>0</v>
      </c>
      <c r="BH159" s="216">
        <f t="shared" ref="BH159:BH192" si="17">IF(N159="sníž. přenesená",J159,0)</f>
        <v>0</v>
      </c>
      <c r="BI159" s="216">
        <f t="shared" ref="BI159:BI192" si="18">IF(N159="nulová",J159,0)</f>
        <v>0</v>
      </c>
      <c r="BJ159" s="18" t="s">
        <v>87</v>
      </c>
      <c r="BK159" s="216">
        <f t="shared" ref="BK159:BK192" si="19">ROUND(I159*H159,2)</f>
        <v>0</v>
      </c>
      <c r="BL159" s="18" t="s">
        <v>144</v>
      </c>
      <c r="BM159" s="215" t="s">
        <v>219</v>
      </c>
    </row>
    <row r="160" spans="1:65" s="2" customFormat="1" ht="24" customHeight="1">
      <c r="A160" s="35"/>
      <c r="B160" s="36"/>
      <c r="C160" s="204" t="s">
        <v>259</v>
      </c>
      <c r="D160" s="204" t="s">
        <v>139</v>
      </c>
      <c r="E160" s="205" t="s">
        <v>1520</v>
      </c>
      <c r="F160" s="206" t="s">
        <v>1521</v>
      </c>
      <c r="G160" s="207" t="s">
        <v>188</v>
      </c>
      <c r="H160" s="208">
        <v>89.1</v>
      </c>
      <c r="I160" s="209"/>
      <c r="J160" s="210">
        <f t="shared" si="10"/>
        <v>0</v>
      </c>
      <c r="K160" s="206" t="s">
        <v>1</v>
      </c>
      <c r="L160" s="40"/>
      <c r="M160" s="211" t="s">
        <v>1</v>
      </c>
      <c r="N160" s="212" t="s">
        <v>44</v>
      </c>
      <c r="O160" s="72"/>
      <c r="P160" s="213">
        <f t="shared" si="11"/>
        <v>0</v>
      </c>
      <c r="Q160" s="213">
        <v>0</v>
      </c>
      <c r="R160" s="213">
        <f t="shared" si="12"/>
        <v>0</v>
      </c>
      <c r="S160" s="213">
        <v>0</v>
      </c>
      <c r="T160" s="214">
        <f t="shared" si="13"/>
        <v>0</v>
      </c>
      <c r="U160" s="35"/>
      <c r="V160" s="35"/>
      <c r="W160" s="35"/>
      <c r="X160" s="35"/>
      <c r="Y160" s="35"/>
      <c r="Z160" s="35"/>
      <c r="AA160" s="35"/>
      <c r="AB160" s="35"/>
      <c r="AC160" s="35"/>
      <c r="AD160" s="35"/>
      <c r="AE160" s="35"/>
      <c r="AR160" s="215" t="s">
        <v>144</v>
      </c>
      <c r="AT160" s="215" t="s">
        <v>139</v>
      </c>
      <c r="AU160" s="215" t="s">
        <v>151</v>
      </c>
      <c r="AY160" s="18" t="s">
        <v>137</v>
      </c>
      <c r="BE160" s="216">
        <f t="shared" si="14"/>
        <v>0</v>
      </c>
      <c r="BF160" s="216">
        <f t="shared" si="15"/>
        <v>0</v>
      </c>
      <c r="BG160" s="216">
        <f t="shared" si="16"/>
        <v>0</v>
      </c>
      <c r="BH160" s="216">
        <f t="shared" si="17"/>
        <v>0</v>
      </c>
      <c r="BI160" s="216">
        <f t="shared" si="18"/>
        <v>0</v>
      </c>
      <c r="BJ160" s="18" t="s">
        <v>87</v>
      </c>
      <c r="BK160" s="216">
        <f t="shared" si="19"/>
        <v>0</v>
      </c>
      <c r="BL160" s="18" t="s">
        <v>144</v>
      </c>
      <c r="BM160" s="215" t="s">
        <v>224</v>
      </c>
    </row>
    <row r="161" spans="1:65" s="2" customFormat="1" ht="24" customHeight="1">
      <c r="A161" s="35"/>
      <c r="B161" s="36"/>
      <c r="C161" s="204" t="s">
        <v>202</v>
      </c>
      <c r="D161" s="204" t="s">
        <v>139</v>
      </c>
      <c r="E161" s="205" t="s">
        <v>1522</v>
      </c>
      <c r="F161" s="206" t="s">
        <v>1523</v>
      </c>
      <c r="G161" s="207" t="s">
        <v>271</v>
      </c>
      <c r="H161" s="208">
        <v>22</v>
      </c>
      <c r="I161" s="209"/>
      <c r="J161" s="210">
        <f t="shared" si="10"/>
        <v>0</v>
      </c>
      <c r="K161" s="206" t="s">
        <v>1</v>
      </c>
      <c r="L161" s="40"/>
      <c r="M161" s="211" t="s">
        <v>1</v>
      </c>
      <c r="N161" s="212" t="s">
        <v>44</v>
      </c>
      <c r="O161" s="72"/>
      <c r="P161" s="213">
        <f t="shared" si="11"/>
        <v>0</v>
      </c>
      <c r="Q161" s="213">
        <v>0</v>
      </c>
      <c r="R161" s="213">
        <f t="shared" si="12"/>
        <v>0</v>
      </c>
      <c r="S161" s="213">
        <v>0</v>
      </c>
      <c r="T161" s="214">
        <f t="shared" si="13"/>
        <v>0</v>
      </c>
      <c r="U161" s="35"/>
      <c r="V161" s="35"/>
      <c r="W161" s="35"/>
      <c r="X161" s="35"/>
      <c r="Y161" s="35"/>
      <c r="Z161" s="35"/>
      <c r="AA161" s="35"/>
      <c r="AB161" s="35"/>
      <c r="AC161" s="35"/>
      <c r="AD161" s="35"/>
      <c r="AE161" s="35"/>
      <c r="AR161" s="215" t="s">
        <v>144</v>
      </c>
      <c r="AT161" s="215" t="s">
        <v>139</v>
      </c>
      <c r="AU161" s="215" t="s">
        <v>151</v>
      </c>
      <c r="AY161" s="18" t="s">
        <v>137</v>
      </c>
      <c r="BE161" s="216">
        <f t="shared" si="14"/>
        <v>0</v>
      </c>
      <c r="BF161" s="216">
        <f t="shared" si="15"/>
        <v>0</v>
      </c>
      <c r="BG161" s="216">
        <f t="shared" si="16"/>
        <v>0</v>
      </c>
      <c r="BH161" s="216">
        <f t="shared" si="17"/>
        <v>0</v>
      </c>
      <c r="BI161" s="216">
        <f t="shared" si="18"/>
        <v>0</v>
      </c>
      <c r="BJ161" s="18" t="s">
        <v>87</v>
      </c>
      <c r="BK161" s="216">
        <f t="shared" si="19"/>
        <v>0</v>
      </c>
      <c r="BL161" s="18" t="s">
        <v>144</v>
      </c>
      <c r="BM161" s="215" t="s">
        <v>229</v>
      </c>
    </row>
    <row r="162" spans="1:65" s="2" customFormat="1" ht="24" customHeight="1">
      <c r="A162" s="35"/>
      <c r="B162" s="36"/>
      <c r="C162" s="204" t="s">
        <v>268</v>
      </c>
      <c r="D162" s="204" t="s">
        <v>139</v>
      </c>
      <c r="E162" s="205" t="s">
        <v>1524</v>
      </c>
      <c r="F162" s="206" t="s">
        <v>1525</v>
      </c>
      <c r="G162" s="207" t="s">
        <v>271</v>
      </c>
      <c r="H162" s="208">
        <v>3</v>
      </c>
      <c r="I162" s="209"/>
      <c r="J162" s="210">
        <f t="shared" si="10"/>
        <v>0</v>
      </c>
      <c r="K162" s="206" t="s">
        <v>1</v>
      </c>
      <c r="L162" s="40"/>
      <c r="M162" s="211" t="s">
        <v>1</v>
      </c>
      <c r="N162" s="212" t="s">
        <v>44</v>
      </c>
      <c r="O162" s="72"/>
      <c r="P162" s="213">
        <f t="shared" si="11"/>
        <v>0</v>
      </c>
      <c r="Q162" s="213">
        <v>0</v>
      </c>
      <c r="R162" s="213">
        <f t="shared" si="12"/>
        <v>0</v>
      </c>
      <c r="S162" s="213">
        <v>0</v>
      </c>
      <c r="T162" s="214">
        <f t="shared" si="13"/>
        <v>0</v>
      </c>
      <c r="U162" s="35"/>
      <c r="V162" s="35"/>
      <c r="W162" s="35"/>
      <c r="X162" s="35"/>
      <c r="Y162" s="35"/>
      <c r="Z162" s="35"/>
      <c r="AA162" s="35"/>
      <c r="AB162" s="35"/>
      <c r="AC162" s="35"/>
      <c r="AD162" s="35"/>
      <c r="AE162" s="35"/>
      <c r="AR162" s="215" t="s">
        <v>144</v>
      </c>
      <c r="AT162" s="215" t="s">
        <v>139</v>
      </c>
      <c r="AU162" s="215" t="s">
        <v>151</v>
      </c>
      <c r="AY162" s="18" t="s">
        <v>137</v>
      </c>
      <c r="BE162" s="216">
        <f t="shared" si="14"/>
        <v>0</v>
      </c>
      <c r="BF162" s="216">
        <f t="shared" si="15"/>
        <v>0</v>
      </c>
      <c r="BG162" s="216">
        <f t="shared" si="16"/>
        <v>0</v>
      </c>
      <c r="BH162" s="216">
        <f t="shared" si="17"/>
        <v>0</v>
      </c>
      <c r="BI162" s="216">
        <f t="shared" si="18"/>
        <v>0</v>
      </c>
      <c r="BJ162" s="18" t="s">
        <v>87</v>
      </c>
      <c r="BK162" s="216">
        <f t="shared" si="19"/>
        <v>0</v>
      </c>
      <c r="BL162" s="18" t="s">
        <v>144</v>
      </c>
      <c r="BM162" s="215" t="s">
        <v>233</v>
      </c>
    </row>
    <row r="163" spans="1:65" s="2" customFormat="1" ht="16.5" customHeight="1">
      <c r="A163" s="35"/>
      <c r="B163" s="36"/>
      <c r="C163" s="204" t="s">
        <v>208</v>
      </c>
      <c r="D163" s="204" t="s">
        <v>139</v>
      </c>
      <c r="E163" s="205" t="s">
        <v>1526</v>
      </c>
      <c r="F163" s="206" t="s">
        <v>1527</v>
      </c>
      <c r="G163" s="207" t="s">
        <v>604</v>
      </c>
      <c r="H163" s="208">
        <v>172</v>
      </c>
      <c r="I163" s="209"/>
      <c r="J163" s="210">
        <f t="shared" si="10"/>
        <v>0</v>
      </c>
      <c r="K163" s="206" t="s">
        <v>1</v>
      </c>
      <c r="L163" s="40"/>
      <c r="M163" s="211" t="s">
        <v>1</v>
      </c>
      <c r="N163" s="212" t="s">
        <v>44</v>
      </c>
      <c r="O163" s="72"/>
      <c r="P163" s="213">
        <f t="shared" si="11"/>
        <v>0</v>
      </c>
      <c r="Q163" s="213">
        <v>0</v>
      </c>
      <c r="R163" s="213">
        <f t="shared" si="12"/>
        <v>0</v>
      </c>
      <c r="S163" s="213">
        <v>0</v>
      </c>
      <c r="T163" s="214">
        <f t="shared" si="13"/>
        <v>0</v>
      </c>
      <c r="U163" s="35"/>
      <c r="V163" s="35"/>
      <c r="W163" s="35"/>
      <c r="X163" s="35"/>
      <c r="Y163" s="35"/>
      <c r="Z163" s="35"/>
      <c r="AA163" s="35"/>
      <c r="AB163" s="35"/>
      <c r="AC163" s="35"/>
      <c r="AD163" s="35"/>
      <c r="AE163" s="35"/>
      <c r="AR163" s="215" t="s">
        <v>144</v>
      </c>
      <c r="AT163" s="215" t="s">
        <v>139</v>
      </c>
      <c r="AU163" s="215" t="s">
        <v>151</v>
      </c>
      <c r="AY163" s="18" t="s">
        <v>137</v>
      </c>
      <c r="BE163" s="216">
        <f t="shared" si="14"/>
        <v>0</v>
      </c>
      <c r="BF163" s="216">
        <f t="shared" si="15"/>
        <v>0</v>
      </c>
      <c r="BG163" s="216">
        <f t="shared" si="16"/>
        <v>0</v>
      </c>
      <c r="BH163" s="216">
        <f t="shared" si="17"/>
        <v>0</v>
      </c>
      <c r="BI163" s="216">
        <f t="shared" si="18"/>
        <v>0</v>
      </c>
      <c r="BJ163" s="18" t="s">
        <v>87</v>
      </c>
      <c r="BK163" s="216">
        <f t="shared" si="19"/>
        <v>0</v>
      </c>
      <c r="BL163" s="18" t="s">
        <v>144</v>
      </c>
      <c r="BM163" s="215" t="s">
        <v>238</v>
      </c>
    </row>
    <row r="164" spans="1:65" s="2" customFormat="1" ht="24" customHeight="1">
      <c r="A164" s="35"/>
      <c r="B164" s="36"/>
      <c r="C164" s="204" t="s">
        <v>277</v>
      </c>
      <c r="D164" s="204" t="s">
        <v>139</v>
      </c>
      <c r="E164" s="205" t="s">
        <v>1528</v>
      </c>
      <c r="F164" s="206" t="s">
        <v>1529</v>
      </c>
      <c r="G164" s="207" t="s">
        <v>271</v>
      </c>
      <c r="H164" s="208">
        <v>25</v>
      </c>
      <c r="I164" s="209"/>
      <c r="J164" s="210">
        <f t="shared" si="10"/>
        <v>0</v>
      </c>
      <c r="K164" s="206" t="s">
        <v>1</v>
      </c>
      <c r="L164" s="40"/>
      <c r="M164" s="211" t="s">
        <v>1</v>
      </c>
      <c r="N164" s="212" t="s">
        <v>44</v>
      </c>
      <c r="O164" s="72"/>
      <c r="P164" s="213">
        <f t="shared" si="11"/>
        <v>0</v>
      </c>
      <c r="Q164" s="213">
        <v>0</v>
      </c>
      <c r="R164" s="213">
        <f t="shared" si="12"/>
        <v>0</v>
      </c>
      <c r="S164" s="213">
        <v>0</v>
      </c>
      <c r="T164" s="214">
        <f t="shared" si="13"/>
        <v>0</v>
      </c>
      <c r="U164" s="35"/>
      <c r="V164" s="35"/>
      <c r="W164" s="35"/>
      <c r="X164" s="35"/>
      <c r="Y164" s="35"/>
      <c r="Z164" s="35"/>
      <c r="AA164" s="35"/>
      <c r="AB164" s="35"/>
      <c r="AC164" s="35"/>
      <c r="AD164" s="35"/>
      <c r="AE164" s="35"/>
      <c r="AR164" s="215" t="s">
        <v>144</v>
      </c>
      <c r="AT164" s="215" t="s">
        <v>139</v>
      </c>
      <c r="AU164" s="215" t="s">
        <v>151</v>
      </c>
      <c r="AY164" s="18" t="s">
        <v>137</v>
      </c>
      <c r="BE164" s="216">
        <f t="shared" si="14"/>
        <v>0</v>
      </c>
      <c r="BF164" s="216">
        <f t="shared" si="15"/>
        <v>0</v>
      </c>
      <c r="BG164" s="216">
        <f t="shared" si="16"/>
        <v>0</v>
      </c>
      <c r="BH164" s="216">
        <f t="shared" si="17"/>
        <v>0</v>
      </c>
      <c r="BI164" s="216">
        <f t="shared" si="18"/>
        <v>0</v>
      </c>
      <c r="BJ164" s="18" t="s">
        <v>87</v>
      </c>
      <c r="BK164" s="216">
        <f t="shared" si="19"/>
        <v>0</v>
      </c>
      <c r="BL164" s="18" t="s">
        <v>144</v>
      </c>
      <c r="BM164" s="215" t="s">
        <v>243</v>
      </c>
    </row>
    <row r="165" spans="1:65" s="2" customFormat="1" ht="16.5" customHeight="1">
      <c r="A165" s="35"/>
      <c r="B165" s="36"/>
      <c r="C165" s="204" t="s">
        <v>212</v>
      </c>
      <c r="D165" s="204" t="s">
        <v>139</v>
      </c>
      <c r="E165" s="205" t="s">
        <v>1530</v>
      </c>
      <c r="F165" s="206" t="s">
        <v>1531</v>
      </c>
      <c r="G165" s="207" t="s">
        <v>271</v>
      </c>
      <c r="H165" s="208">
        <v>25</v>
      </c>
      <c r="I165" s="209"/>
      <c r="J165" s="210">
        <f t="shared" si="10"/>
        <v>0</v>
      </c>
      <c r="K165" s="206" t="s">
        <v>1</v>
      </c>
      <c r="L165" s="40"/>
      <c r="M165" s="211" t="s">
        <v>1</v>
      </c>
      <c r="N165" s="212" t="s">
        <v>44</v>
      </c>
      <c r="O165" s="72"/>
      <c r="P165" s="213">
        <f t="shared" si="11"/>
        <v>0</v>
      </c>
      <c r="Q165" s="213">
        <v>0</v>
      </c>
      <c r="R165" s="213">
        <f t="shared" si="12"/>
        <v>0</v>
      </c>
      <c r="S165" s="213">
        <v>0</v>
      </c>
      <c r="T165" s="214">
        <f t="shared" si="13"/>
        <v>0</v>
      </c>
      <c r="U165" s="35"/>
      <c r="V165" s="35"/>
      <c r="W165" s="35"/>
      <c r="X165" s="35"/>
      <c r="Y165" s="35"/>
      <c r="Z165" s="35"/>
      <c r="AA165" s="35"/>
      <c r="AB165" s="35"/>
      <c r="AC165" s="35"/>
      <c r="AD165" s="35"/>
      <c r="AE165" s="35"/>
      <c r="AR165" s="215" t="s">
        <v>144</v>
      </c>
      <c r="AT165" s="215" t="s">
        <v>139</v>
      </c>
      <c r="AU165" s="215" t="s">
        <v>151</v>
      </c>
      <c r="AY165" s="18" t="s">
        <v>137</v>
      </c>
      <c r="BE165" s="216">
        <f t="shared" si="14"/>
        <v>0</v>
      </c>
      <c r="BF165" s="216">
        <f t="shared" si="15"/>
        <v>0</v>
      </c>
      <c r="BG165" s="216">
        <f t="shared" si="16"/>
        <v>0</v>
      </c>
      <c r="BH165" s="216">
        <f t="shared" si="17"/>
        <v>0</v>
      </c>
      <c r="BI165" s="216">
        <f t="shared" si="18"/>
        <v>0</v>
      </c>
      <c r="BJ165" s="18" t="s">
        <v>87</v>
      </c>
      <c r="BK165" s="216">
        <f t="shared" si="19"/>
        <v>0</v>
      </c>
      <c r="BL165" s="18" t="s">
        <v>144</v>
      </c>
      <c r="BM165" s="215" t="s">
        <v>248</v>
      </c>
    </row>
    <row r="166" spans="1:65" s="2" customFormat="1" ht="24" customHeight="1">
      <c r="A166" s="35"/>
      <c r="B166" s="36"/>
      <c r="C166" s="204" t="s">
        <v>285</v>
      </c>
      <c r="D166" s="204" t="s">
        <v>139</v>
      </c>
      <c r="E166" s="205" t="s">
        <v>1532</v>
      </c>
      <c r="F166" s="206" t="s">
        <v>1533</v>
      </c>
      <c r="G166" s="207" t="s">
        <v>271</v>
      </c>
      <c r="H166" s="208">
        <v>25</v>
      </c>
      <c r="I166" s="209"/>
      <c r="J166" s="210">
        <f t="shared" si="10"/>
        <v>0</v>
      </c>
      <c r="K166" s="206" t="s">
        <v>1</v>
      </c>
      <c r="L166" s="40"/>
      <c r="M166" s="211" t="s">
        <v>1</v>
      </c>
      <c r="N166" s="212" t="s">
        <v>44</v>
      </c>
      <c r="O166" s="72"/>
      <c r="P166" s="213">
        <f t="shared" si="11"/>
        <v>0</v>
      </c>
      <c r="Q166" s="213">
        <v>0</v>
      </c>
      <c r="R166" s="213">
        <f t="shared" si="12"/>
        <v>0</v>
      </c>
      <c r="S166" s="213">
        <v>0</v>
      </c>
      <c r="T166" s="214">
        <f t="shared" si="13"/>
        <v>0</v>
      </c>
      <c r="U166" s="35"/>
      <c r="V166" s="35"/>
      <c r="W166" s="35"/>
      <c r="X166" s="35"/>
      <c r="Y166" s="35"/>
      <c r="Z166" s="35"/>
      <c r="AA166" s="35"/>
      <c r="AB166" s="35"/>
      <c r="AC166" s="35"/>
      <c r="AD166" s="35"/>
      <c r="AE166" s="35"/>
      <c r="AR166" s="215" t="s">
        <v>144</v>
      </c>
      <c r="AT166" s="215" t="s">
        <v>139</v>
      </c>
      <c r="AU166" s="215" t="s">
        <v>151</v>
      </c>
      <c r="AY166" s="18" t="s">
        <v>137</v>
      </c>
      <c r="BE166" s="216">
        <f t="shared" si="14"/>
        <v>0</v>
      </c>
      <c r="BF166" s="216">
        <f t="shared" si="15"/>
        <v>0</v>
      </c>
      <c r="BG166" s="216">
        <f t="shared" si="16"/>
        <v>0</v>
      </c>
      <c r="BH166" s="216">
        <f t="shared" si="17"/>
        <v>0</v>
      </c>
      <c r="BI166" s="216">
        <f t="shared" si="18"/>
        <v>0</v>
      </c>
      <c r="BJ166" s="18" t="s">
        <v>87</v>
      </c>
      <c r="BK166" s="216">
        <f t="shared" si="19"/>
        <v>0</v>
      </c>
      <c r="BL166" s="18" t="s">
        <v>144</v>
      </c>
      <c r="BM166" s="215" t="s">
        <v>253</v>
      </c>
    </row>
    <row r="167" spans="1:65" s="2" customFormat="1" ht="24" customHeight="1">
      <c r="A167" s="35"/>
      <c r="B167" s="36"/>
      <c r="C167" s="204" t="s">
        <v>216</v>
      </c>
      <c r="D167" s="204" t="s">
        <v>139</v>
      </c>
      <c r="E167" s="205" t="s">
        <v>1534</v>
      </c>
      <c r="F167" s="206" t="s">
        <v>1535</v>
      </c>
      <c r="G167" s="207" t="s">
        <v>271</v>
      </c>
      <c r="H167" s="208">
        <v>25</v>
      </c>
      <c r="I167" s="209"/>
      <c r="J167" s="210">
        <f t="shared" si="10"/>
        <v>0</v>
      </c>
      <c r="K167" s="206" t="s">
        <v>1</v>
      </c>
      <c r="L167" s="40"/>
      <c r="M167" s="211" t="s">
        <v>1</v>
      </c>
      <c r="N167" s="212" t="s">
        <v>44</v>
      </c>
      <c r="O167" s="72"/>
      <c r="P167" s="213">
        <f t="shared" si="11"/>
        <v>0</v>
      </c>
      <c r="Q167" s="213">
        <v>0</v>
      </c>
      <c r="R167" s="213">
        <f t="shared" si="12"/>
        <v>0</v>
      </c>
      <c r="S167" s="213">
        <v>0</v>
      </c>
      <c r="T167" s="214">
        <f t="shared" si="13"/>
        <v>0</v>
      </c>
      <c r="U167" s="35"/>
      <c r="V167" s="35"/>
      <c r="W167" s="35"/>
      <c r="X167" s="35"/>
      <c r="Y167" s="35"/>
      <c r="Z167" s="35"/>
      <c r="AA167" s="35"/>
      <c r="AB167" s="35"/>
      <c r="AC167" s="35"/>
      <c r="AD167" s="35"/>
      <c r="AE167" s="35"/>
      <c r="AR167" s="215" t="s">
        <v>144</v>
      </c>
      <c r="AT167" s="215" t="s">
        <v>139</v>
      </c>
      <c r="AU167" s="215" t="s">
        <v>151</v>
      </c>
      <c r="AY167" s="18" t="s">
        <v>137</v>
      </c>
      <c r="BE167" s="216">
        <f t="shared" si="14"/>
        <v>0</v>
      </c>
      <c r="BF167" s="216">
        <f t="shared" si="15"/>
        <v>0</v>
      </c>
      <c r="BG167" s="216">
        <f t="shared" si="16"/>
        <v>0</v>
      </c>
      <c r="BH167" s="216">
        <f t="shared" si="17"/>
        <v>0</v>
      </c>
      <c r="BI167" s="216">
        <f t="shared" si="18"/>
        <v>0</v>
      </c>
      <c r="BJ167" s="18" t="s">
        <v>87</v>
      </c>
      <c r="BK167" s="216">
        <f t="shared" si="19"/>
        <v>0</v>
      </c>
      <c r="BL167" s="18" t="s">
        <v>144</v>
      </c>
      <c r="BM167" s="215" t="s">
        <v>256</v>
      </c>
    </row>
    <row r="168" spans="1:65" s="2" customFormat="1" ht="48" customHeight="1">
      <c r="A168" s="35"/>
      <c r="B168" s="36"/>
      <c r="C168" s="204" t="s">
        <v>293</v>
      </c>
      <c r="D168" s="204" t="s">
        <v>139</v>
      </c>
      <c r="E168" s="205" t="s">
        <v>1536</v>
      </c>
      <c r="F168" s="206" t="s">
        <v>1537</v>
      </c>
      <c r="G168" s="207" t="s">
        <v>188</v>
      </c>
      <c r="H168" s="208">
        <v>89.1</v>
      </c>
      <c r="I168" s="209"/>
      <c r="J168" s="210">
        <f t="shared" si="10"/>
        <v>0</v>
      </c>
      <c r="K168" s="206" t="s">
        <v>1</v>
      </c>
      <c r="L168" s="40"/>
      <c r="M168" s="211" t="s">
        <v>1</v>
      </c>
      <c r="N168" s="212" t="s">
        <v>44</v>
      </c>
      <c r="O168" s="72"/>
      <c r="P168" s="213">
        <f t="shared" si="11"/>
        <v>0</v>
      </c>
      <c r="Q168" s="213">
        <v>0</v>
      </c>
      <c r="R168" s="213">
        <f t="shared" si="12"/>
        <v>0</v>
      </c>
      <c r="S168" s="213">
        <v>0</v>
      </c>
      <c r="T168" s="214">
        <f t="shared" si="13"/>
        <v>0</v>
      </c>
      <c r="U168" s="35"/>
      <c r="V168" s="35"/>
      <c r="W168" s="35"/>
      <c r="X168" s="35"/>
      <c r="Y168" s="35"/>
      <c r="Z168" s="35"/>
      <c r="AA168" s="35"/>
      <c r="AB168" s="35"/>
      <c r="AC168" s="35"/>
      <c r="AD168" s="35"/>
      <c r="AE168" s="35"/>
      <c r="AR168" s="215" t="s">
        <v>144</v>
      </c>
      <c r="AT168" s="215" t="s">
        <v>139</v>
      </c>
      <c r="AU168" s="215" t="s">
        <v>151</v>
      </c>
      <c r="AY168" s="18" t="s">
        <v>137</v>
      </c>
      <c r="BE168" s="216">
        <f t="shared" si="14"/>
        <v>0</v>
      </c>
      <c r="BF168" s="216">
        <f t="shared" si="15"/>
        <v>0</v>
      </c>
      <c r="BG168" s="216">
        <f t="shared" si="16"/>
        <v>0</v>
      </c>
      <c r="BH168" s="216">
        <f t="shared" si="17"/>
        <v>0</v>
      </c>
      <c r="BI168" s="216">
        <f t="shared" si="18"/>
        <v>0</v>
      </c>
      <c r="BJ168" s="18" t="s">
        <v>87</v>
      </c>
      <c r="BK168" s="216">
        <f t="shared" si="19"/>
        <v>0</v>
      </c>
      <c r="BL168" s="18" t="s">
        <v>144</v>
      </c>
      <c r="BM168" s="215" t="s">
        <v>262</v>
      </c>
    </row>
    <row r="169" spans="1:65" s="2" customFormat="1" ht="36" customHeight="1">
      <c r="A169" s="35"/>
      <c r="B169" s="36"/>
      <c r="C169" s="204" t="s">
        <v>219</v>
      </c>
      <c r="D169" s="204" t="s">
        <v>139</v>
      </c>
      <c r="E169" s="205" t="s">
        <v>1538</v>
      </c>
      <c r="F169" s="206" t="s">
        <v>1539</v>
      </c>
      <c r="G169" s="207" t="s">
        <v>188</v>
      </c>
      <c r="H169" s="208">
        <v>3</v>
      </c>
      <c r="I169" s="209"/>
      <c r="J169" s="210">
        <f t="shared" si="10"/>
        <v>0</v>
      </c>
      <c r="K169" s="206" t="s">
        <v>1</v>
      </c>
      <c r="L169" s="40"/>
      <c r="M169" s="211" t="s">
        <v>1</v>
      </c>
      <c r="N169" s="212" t="s">
        <v>44</v>
      </c>
      <c r="O169" s="72"/>
      <c r="P169" s="213">
        <f t="shared" si="11"/>
        <v>0</v>
      </c>
      <c r="Q169" s="213">
        <v>0</v>
      </c>
      <c r="R169" s="213">
        <f t="shared" si="12"/>
        <v>0</v>
      </c>
      <c r="S169" s="213">
        <v>0</v>
      </c>
      <c r="T169" s="214">
        <f t="shared" si="13"/>
        <v>0</v>
      </c>
      <c r="U169" s="35"/>
      <c r="V169" s="35"/>
      <c r="W169" s="35"/>
      <c r="X169" s="35"/>
      <c r="Y169" s="35"/>
      <c r="Z169" s="35"/>
      <c r="AA169" s="35"/>
      <c r="AB169" s="35"/>
      <c r="AC169" s="35"/>
      <c r="AD169" s="35"/>
      <c r="AE169" s="35"/>
      <c r="AR169" s="215" t="s">
        <v>144</v>
      </c>
      <c r="AT169" s="215" t="s">
        <v>139</v>
      </c>
      <c r="AU169" s="215" t="s">
        <v>151</v>
      </c>
      <c r="AY169" s="18" t="s">
        <v>137</v>
      </c>
      <c r="BE169" s="216">
        <f t="shared" si="14"/>
        <v>0</v>
      </c>
      <c r="BF169" s="216">
        <f t="shared" si="15"/>
        <v>0</v>
      </c>
      <c r="BG169" s="216">
        <f t="shared" si="16"/>
        <v>0</v>
      </c>
      <c r="BH169" s="216">
        <f t="shared" si="17"/>
        <v>0</v>
      </c>
      <c r="BI169" s="216">
        <f t="shared" si="18"/>
        <v>0</v>
      </c>
      <c r="BJ169" s="18" t="s">
        <v>87</v>
      </c>
      <c r="BK169" s="216">
        <f t="shared" si="19"/>
        <v>0</v>
      </c>
      <c r="BL169" s="18" t="s">
        <v>144</v>
      </c>
      <c r="BM169" s="215" t="s">
        <v>267</v>
      </c>
    </row>
    <row r="170" spans="1:65" s="2" customFormat="1" ht="36" customHeight="1">
      <c r="A170" s="35"/>
      <c r="B170" s="36"/>
      <c r="C170" s="204" t="s">
        <v>300</v>
      </c>
      <c r="D170" s="204" t="s">
        <v>139</v>
      </c>
      <c r="E170" s="205" t="s">
        <v>1540</v>
      </c>
      <c r="F170" s="206" t="s">
        <v>1541</v>
      </c>
      <c r="G170" s="207" t="s">
        <v>142</v>
      </c>
      <c r="H170" s="208">
        <v>2</v>
      </c>
      <c r="I170" s="209"/>
      <c r="J170" s="210">
        <f t="shared" si="10"/>
        <v>0</v>
      </c>
      <c r="K170" s="206" t="s">
        <v>1</v>
      </c>
      <c r="L170" s="40"/>
      <c r="M170" s="211" t="s">
        <v>1</v>
      </c>
      <c r="N170" s="212" t="s">
        <v>44</v>
      </c>
      <c r="O170" s="72"/>
      <c r="P170" s="213">
        <f t="shared" si="11"/>
        <v>0</v>
      </c>
      <c r="Q170" s="213">
        <v>0</v>
      </c>
      <c r="R170" s="213">
        <f t="shared" si="12"/>
        <v>0</v>
      </c>
      <c r="S170" s="213">
        <v>0</v>
      </c>
      <c r="T170" s="214">
        <f t="shared" si="13"/>
        <v>0</v>
      </c>
      <c r="U170" s="35"/>
      <c r="V170" s="35"/>
      <c r="W170" s="35"/>
      <c r="X170" s="35"/>
      <c r="Y170" s="35"/>
      <c r="Z170" s="35"/>
      <c r="AA170" s="35"/>
      <c r="AB170" s="35"/>
      <c r="AC170" s="35"/>
      <c r="AD170" s="35"/>
      <c r="AE170" s="35"/>
      <c r="AR170" s="215" t="s">
        <v>144</v>
      </c>
      <c r="AT170" s="215" t="s">
        <v>139</v>
      </c>
      <c r="AU170" s="215" t="s">
        <v>151</v>
      </c>
      <c r="AY170" s="18" t="s">
        <v>137</v>
      </c>
      <c r="BE170" s="216">
        <f t="shared" si="14"/>
        <v>0</v>
      </c>
      <c r="BF170" s="216">
        <f t="shared" si="15"/>
        <v>0</v>
      </c>
      <c r="BG170" s="216">
        <f t="shared" si="16"/>
        <v>0</v>
      </c>
      <c r="BH170" s="216">
        <f t="shared" si="17"/>
        <v>0</v>
      </c>
      <c r="BI170" s="216">
        <f t="shared" si="18"/>
        <v>0</v>
      </c>
      <c r="BJ170" s="18" t="s">
        <v>87</v>
      </c>
      <c r="BK170" s="216">
        <f t="shared" si="19"/>
        <v>0</v>
      </c>
      <c r="BL170" s="18" t="s">
        <v>144</v>
      </c>
      <c r="BM170" s="215" t="s">
        <v>272</v>
      </c>
    </row>
    <row r="171" spans="1:65" s="2" customFormat="1" ht="16.5" customHeight="1">
      <c r="A171" s="35"/>
      <c r="B171" s="36"/>
      <c r="C171" s="204" t="s">
        <v>224</v>
      </c>
      <c r="D171" s="204" t="s">
        <v>139</v>
      </c>
      <c r="E171" s="205" t="s">
        <v>1542</v>
      </c>
      <c r="F171" s="206" t="s">
        <v>1543</v>
      </c>
      <c r="G171" s="207" t="s">
        <v>271</v>
      </c>
      <c r="H171" s="208">
        <v>25</v>
      </c>
      <c r="I171" s="209"/>
      <c r="J171" s="210">
        <f t="shared" si="10"/>
        <v>0</v>
      </c>
      <c r="K171" s="206" t="s">
        <v>1</v>
      </c>
      <c r="L171" s="40"/>
      <c r="M171" s="211" t="s">
        <v>1</v>
      </c>
      <c r="N171" s="212" t="s">
        <v>44</v>
      </c>
      <c r="O171" s="72"/>
      <c r="P171" s="213">
        <f t="shared" si="11"/>
        <v>0</v>
      </c>
      <c r="Q171" s="213">
        <v>0</v>
      </c>
      <c r="R171" s="213">
        <f t="shared" si="12"/>
        <v>0</v>
      </c>
      <c r="S171" s="213">
        <v>0</v>
      </c>
      <c r="T171" s="214">
        <f t="shared" si="13"/>
        <v>0</v>
      </c>
      <c r="U171" s="35"/>
      <c r="V171" s="35"/>
      <c r="W171" s="35"/>
      <c r="X171" s="35"/>
      <c r="Y171" s="35"/>
      <c r="Z171" s="35"/>
      <c r="AA171" s="35"/>
      <c r="AB171" s="35"/>
      <c r="AC171" s="35"/>
      <c r="AD171" s="35"/>
      <c r="AE171" s="35"/>
      <c r="AR171" s="215" t="s">
        <v>144</v>
      </c>
      <c r="AT171" s="215" t="s">
        <v>139</v>
      </c>
      <c r="AU171" s="215" t="s">
        <v>151</v>
      </c>
      <c r="AY171" s="18" t="s">
        <v>137</v>
      </c>
      <c r="BE171" s="216">
        <f t="shared" si="14"/>
        <v>0</v>
      </c>
      <c r="BF171" s="216">
        <f t="shared" si="15"/>
        <v>0</v>
      </c>
      <c r="BG171" s="216">
        <f t="shared" si="16"/>
        <v>0</v>
      </c>
      <c r="BH171" s="216">
        <f t="shared" si="17"/>
        <v>0</v>
      </c>
      <c r="BI171" s="216">
        <f t="shared" si="18"/>
        <v>0</v>
      </c>
      <c r="BJ171" s="18" t="s">
        <v>87</v>
      </c>
      <c r="BK171" s="216">
        <f t="shared" si="19"/>
        <v>0</v>
      </c>
      <c r="BL171" s="18" t="s">
        <v>144</v>
      </c>
      <c r="BM171" s="215" t="s">
        <v>276</v>
      </c>
    </row>
    <row r="172" spans="1:65" s="2" customFormat="1" ht="24" customHeight="1">
      <c r="A172" s="35"/>
      <c r="B172" s="36"/>
      <c r="C172" s="204" t="s">
        <v>307</v>
      </c>
      <c r="D172" s="204" t="s">
        <v>139</v>
      </c>
      <c r="E172" s="205" t="s">
        <v>1544</v>
      </c>
      <c r="F172" s="206" t="s">
        <v>1545</v>
      </c>
      <c r="G172" s="207" t="s">
        <v>271</v>
      </c>
      <c r="H172" s="208">
        <v>3</v>
      </c>
      <c r="I172" s="209"/>
      <c r="J172" s="210">
        <f t="shared" si="10"/>
        <v>0</v>
      </c>
      <c r="K172" s="206" t="s">
        <v>1</v>
      </c>
      <c r="L172" s="40"/>
      <c r="M172" s="211" t="s">
        <v>1</v>
      </c>
      <c r="N172" s="212" t="s">
        <v>44</v>
      </c>
      <c r="O172" s="72"/>
      <c r="P172" s="213">
        <f t="shared" si="11"/>
        <v>0</v>
      </c>
      <c r="Q172" s="213">
        <v>0</v>
      </c>
      <c r="R172" s="213">
        <f t="shared" si="12"/>
        <v>0</v>
      </c>
      <c r="S172" s="213">
        <v>0</v>
      </c>
      <c r="T172" s="214">
        <f t="shared" si="13"/>
        <v>0</v>
      </c>
      <c r="U172" s="35"/>
      <c r="V172" s="35"/>
      <c r="W172" s="35"/>
      <c r="X172" s="35"/>
      <c r="Y172" s="35"/>
      <c r="Z172" s="35"/>
      <c r="AA172" s="35"/>
      <c r="AB172" s="35"/>
      <c r="AC172" s="35"/>
      <c r="AD172" s="35"/>
      <c r="AE172" s="35"/>
      <c r="AR172" s="215" t="s">
        <v>144</v>
      </c>
      <c r="AT172" s="215" t="s">
        <v>139</v>
      </c>
      <c r="AU172" s="215" t="s">
        <v>151</v>
      </c>
      <c r="AY172" s="18" t="s">
        <v>137</v>
      </c>
      <c r="BE172" s="216">
        <f t="shared" si="14"/>
        <v>0</v>
      </c>
      <c r="BF172" s="216">
        <f t="shared" si="15"/>
        <v>0</v>
      </c>
      <c r="BG172" s="216">
        <f t="shared" si="16"/>
        <v>0</v>
      </c>
      <c r="BH172" s="216">
        <f t="shared" si="17"/>
        <v>0</v>
      </c>
      <c r="BI172" s="216">
        <f t="shared" si="18"/>
        <v>0</v>
      </c>
      <c r="BJ172" s="18" t="s">
        <v>87</v>
      </c>
      <c r="BK172" s="216">
        <f t="shared" si="19"/>
        <v>0</v>
      </c>
      <c r="BL172" s="18" t="s">
        <v>144</v>
      </c>
      <c r="BM172" s="215" t="s">
        <v>280</v>
      </c>
    </row>
    <row r="173" spans="1:65" s="2" customFormat="1" ht="16.5" customHeight="1">
      <c r="A173" s="35"/>
      <c r="B173" s="36"/>
      <c r="C173" s="204" t="s">
        <v>229</v>
      </c>
      <c r="D173" s="204" t="s">
        <v>139</v>
      </c>
      <c r="E173" s="205" t="s">
        <v>1546</v>
      </c>
      <c r="F173" s="206" t="s">
        <v>1547</v>
      </c>
      <c r="G173" s="207" t="s">
        <v>173</v>
      </c>
      <c r="H173" s="208">
        <v>7.5</v>
      </c>
      <c r="I173" s="209"/>
      <c r="J173" s="210">
        <f t="shared" si="10"/>
        <v>0</v>
      </c>
      <c r="K173" s="206" t="s">
        <v>1</v>
      </c>
      <c r="L173" s="40"/>
      <c r="M173" s="211" t="s">
        <v>1</v>
      </c>
      <c r="N173" s="212" t="s">
        <v>44</v>
      </c>
      <c r="O173" s="72"/>
      <c r="P173" s="213">
        <f t="shared" si="11"/>
        <v>0</v>
      </c>
      <c r="Q173" s="213">
        <v>0</v>
      </c>
      <c r="R173" s="213">
        <f t="shared" si="12"/>
        <v>0</v>
      </c>
      <c r="S173" s="213">
        <v>0</v>
      </c>
      <c r="T173" s="214">
        <f t="shared" si="13"/>
        <v>0</v>
      </c>
      <c r="U173" s="35"/>
      <c r="V173" s="35"/>
      <c r="W173" s="35"/>
      <c r="X173" s="35"/>
      <c r="Y173" s="35"/>
      <c r="Z173" s="35"/>
      <c r="AA173" s="35"/>
      <c r="AB173" s="35"/>
      <c r="AC173" s="35"/>
      <c r="AD173" s="35"/>
      <c r="AE173" s="35"/>
      <c r="AR173" s="215" t="s">
        <v>144</v>
      </c>
      <c r="AT173" s="215" t="s">
        <v>139</v>
      </c>
      <c r="AU173" s="215" t="s">
        <v>151</v>
      </c>
      <c r="AY173" s="18" t="s">
        <v>137</v>
      </c>
      <c r="BE173" s="216">
        <f t="shared" si="14"/>
        <v>0</v>
      </c>
      <c r="BF173" s="216">
        <f t="shared" si="15"/>
        <v>0</v>
      </c>
      <c r="BG173" s="216">
        <f t="shared" si="16"/>
        <v>0</v>
      </c>
      <c r="BH173" s="216">
        <f t="shared" si="17"/>
        <v>0</v>
      </c>
      <c r="BI173" s="216">
        <f t="shared" si="18"/>
        <v>0</v>
      </c>
      <c r="BJ173" s="18" t="s">
        <v>87</v>
      </c>
      <c r="BK173" s="216">
        <f t="shared" si="19"/>
        <v>0</v>
      </c>
      <c r="BL173" s="18" t="s">
        <v>144</v>
      </c>
      <c r="BM173" s="215" t="s">
        <v>284</v>
      </c>
    </row>
    <row r="174" spans="1:65" s="2" customFormat="1" ht="24" customHeight="1">
      <c r="A174" s="35"/>
      <c r="B174" s="36"/>
      <c r="C174" s="204" t="s">
        <v>314</v>
      </c>
      <c r="D174" s="204" t="s">
        <v>139</v>
      </c>
      <c r="E174" s="205" t="s">
        <v>1548</v>
      </c>
      <c r="F174" s="206" t="s">
        <v>1549</v>
      </c>
      <c r="G174" s="207" t="s">
        <v>271</v>
      </c>
      <c r="H174" s="208">
        <v>25</v>
      </c>
      <c r="I174" s="209"/>
      <c r="J174" s="210">
        <f t="shared" si="10"/>
        <v>0</v>
      </c>
      <c r="K174" s="206" t="s">
        <v>1</v>
      </c>
      <c r="L174" s="40"/>
      <c r="M174" s="211" t="s">
        <v>1</v>
      </c>
      <c r="N174" s="212" t="s">
        <v>44</v>
      </c>
      <c r="O174" s="72"/>
      <c r="P174" s="213">
        <f t="shared" si="11"/>
        <v>0</v>
      </c>
      <c r="Q174" s="213">
        <v>0</v>
      </c>
      <c r="R174" s="213">
        <f t="shared" si="12"/>
        <v>0</v>
      </c>
      <c r="S174" s="213">
        <v>0</v>
      </c>
      <c r="T174" s="214">
        <f t="shared" si="13"/>
        <v>0</v>
      </c>
      <c r="U174" s="35"/>
      <c r="V174" s="35"/>
      <c r="W174" s="35"/>
      <c r="X174" s="35"/>
      <c r="Y174" s="35"/>
      <c r="Z174" s="35"/>
      <c r="AA174" s="35"/>
      <c r="AB174" s="35"/>
      <c r="AC174" s="35"/>
      <c r="AD174" s="35"/>
      <c r="AE174" s="35"/>
      <c r="AR174" s="215" t="s">
        <v>144</v>
      </c>
      <c r="AT174" s="215" t="s">
        <v>139</v>
      </c>
      <c r="AU174" s="215" t="s">
        <v>151</v>
      </c>
      <c r="AY174" s="18" t="s">
        <v>137</v>
      </c>
      <c r="BE174" s="216">
        <f t="shared" si="14"/>
        <v>0</v>
      </c>
      <c r="BF174" s="216">
        <f t="shared" si="15"/>
        <v>0</v>
      </c>
      <c r="BG174" s="216">
        <f t="shared" si="16"/>
        <v>0</v>
      </c>
      <c r="BH174" s="216">
        <f t="shared" si="17"/>
        <v>0</v>
      </c>
      <c r="BI174" s="216">
        <f t="shared" si="18"/>
        <v>0</v>
      </c>
      <c r="BJ174" s="18" t="s">
        <v>87</v>
      </c>
      <c r="BK174" s="216">
        <f t="shared" si="19"/>
        <v>0</v>
      </c>
      <c r="BL174" s="18" t="s">
        <v>144</v>
      </c>
      <c r="BM174" s="215" t="s">
        <v>288</v>
      </c>
    </row>
    <row r="175" spans="1:65" s="2" customFormat="1" ht="24" customHeight="1">
      <c r="A175" s="35"/>
      <c r="B175" s="36"/>
      <c r="C175" s="250" t="s">
        <v>233</v>
      </c>
      <c r="D175" s="250" t="s">
        <v>230</v>
      </c>
      <c r="E175" s="251" t="s">
        <v>1550</v>
      </c>
      <c r="F175" s="252" t="s">
        <v>1551</v>
      </c>
      <c r="G175" s="253" t="s">
        <v>173</v>
      </c>
      <c r="H175" s="254">
        <v>56.5</v>
      </c>
      <c r="I175" s="255"/>
      <c r="J175" s="256">
        <f t="shared" si="10"/>
        <v>0</v>
      </c>
      <c r="K175" s="252" t="s">
        <v>1</v>
      </c>
      <c r="L175" s="257"/>
      <c r="M175" s="258" t="s">
        <v>1</v>
      </c>
      <c r="N175" s="259" t="s">
        <v>44</v>
      </c>
      <c r="O175" s="72"/>
      <c r="P175" s="213">
        <f t="shared" si="11"/>
        <v>0</v>
      </c>
      <c r="Q175" s="213">
        <v>0</v>
      </c>
      <c r="R175" s="213">
        <f t="shared" si="12"/>
        <v>0</v>
      </c>
      <c r="S175" s="213">
        <v>0</v>
      </c>
      <c r="T175" s="214">
        <f t="shared" si="13"/>
        <v>0</v>
      </c>
      <c r="U175" s="35"/>
      <c r="V175" s="35"/>
      <c r="W175" s="35"/>
      <c r="X175" s="35"/>
      <c r="Y175" s="35"/>
      <c r="Z175" s="35"/>
      <c r="AA175" s="35"/>
      <c r="AB175" s="35"/>
      <c r="AC175" s="35"/>
      <c r="AD175" s="35"/>
      <c r="AE175" s="35"/>
      <c r="AR175" s="215" t="s">
        <v>158</v>
      </c>
      <c r="AT175" s="215" t="s">
        <v>230</v>
      </c>
      <c r="AU175" s="215" t="s">
        <v>151</v>
      </c>
      <c r="AY175" s="18" t="s">
        <v>137</v>
      </c>
      <c r="BE175" s="216">
        <f t="shared" si="14"/>
        <v>0</v>
      </c>
      <c r="BF175" s="216">
        <f t="shared" si="15"/>
        <v>0</v>
      </c>
      <c r="BG175" s="216">
        <f t="shared" si="16"/>
        <v>0</v>
      </c>
      <c r="BH175" s="216">
        <f t="shared" si="17"/>
        <v>0</v>
      </c>
      <c r="BI175" s="216">
        <f t="shared" si="18"/>
        <v>0</v>
      </c>
      <c r="BJ175" s="18" t="s">
        <v>87</v>
      </c>
      <c r="BK175" s="216">
        <f t="shared" si="19"/>
        <v>0</v>
      </c>
      <c r="BL175" s="18" t="s">
        <v>144</v>
      </c>
      <c r="BM175" s="215" t="s">
        <v>292</v>
      </c>
    </row>
    <row r="176" spans="1:65" s="2" customFormat="1" ht="16.5" customHeight="1">
      <c r="A176" s="35"/>
      <c r="B176" s="36"/>
      <c r="C176" s="250" t="s">
        <v>321</v>
      </c>
      <c r="D176" s="250" t="s">
        <v>230</v>
      </c>
      <c r="E176" s="251" t="s">
        <v>1552</v>
      </c>
      <c r="F176" s="252" t="s">
        <v>1553</v>
      </c>
      <c r="G176" s="253" t="s">
        <v>173</v>
      </c>
      <c r="H176" s="254">
        <v>53.5</v>
      </c>
      <c r="I176" s="255"/>
      <c r="J176" s="256">
        <f t="shared" si="10"/>
        <v>0</v>
      </c>
      <c r="K176" s="252" t="s">
        <v>1</v>
      </c>
      <c r="L176" s="257"/>
      <c r="M176" s="258" t="s">
        <v>1</v>
      </c>
      <c r="N176" s="259" t="s">
        <v>44</v>
      </c>
      <c r="O176" s="72"/>
      <c r="P176" s="213">
        <f t="shared" si="11"/>
        <v>0</v>
      </c>
      <c r="Q176" s="213">
        <v>0</v>
      </c>
      <c r="R176" s="213">
        <f t="shared" si="12"/>
        <v>0</v>
      </c>
      <c r="S176" s="213">
        <v>0</v>
      </c>
      <c r="T176" s="214">
        <f t="shared" si="13"/>
        <v>0</v>
      </c>
      <c r="U176" s="35"/>
      <c r="V176" s="35"/>
      <c r="W176" s="35"/>
      <c r="X176" s="35"/>
      <c r="Y176" s="35"/>
      <c r="Z176" s="35"/>
      <c r="AA176" s="35"/>
      <c r="AB176" s="35"/>
      <c r="AC176" s="35"/>
      <c r="AD176" s="35"/>
      <c r="AE176" s="35"/>
      <c r="AR176" s="215" t="s">
        <v>158</v>
      </c>
      <c r="AT176" s="215" t="s">
        <v>230</v>
      </c>
      <c r="AU176" s="215" t="s">
        <v>151</v>
      </c>
      <c r="AY176" s="18" t="s">
        <v>137</v>
      </c>
      <c r="BE176" s="216">
        <f t="shared" si="14"/>
        <v>0</v>
      </c>
      <c r="BF176" s="216">
        <f t="shared" si="15"/>
        <v>0</v>
      </c>
      <c r="BG176" s="216">
        <f t="shared" si="16"/>
        <v>0</v>
      </c>
      <c r="BH176" s="216">
        <f t="shared" si="17"/>
        <v>0</v>
      </c>
      <c r="BI176" s="216">
        <f t="shared" si="18"/>
        <v>0</v>
      </c>
      <c r="BJ176" s="18" t="s">
        <v>87</v>
      </c>
      <c r="BK176" s="216">
        <f t="shared" si="19"/>
        <v>0</v>
      </c>
      <c r="BL176" s="18" t="s">
        <v>144</v>
      </c>
      <c r="BM176" s="215" t="s">
        <v>296</v>
      </c>
    </row>
    <row r="177" spans="1:65" s="2" customFormat="1" ht="16.5" customHeight="1">
      <c r="A177" s="35"/>
      <c r="B177" s="36"/>
      <c r="C177" s="250" t="s">
        <v>238</v>
      </c>
      <c r="D177" s="250" t="s">
        <v>230</v>
      </c>
      <c r="E177" s="251" t="s">
        <v>1554</v>
      </c>
      <c r="F177" s="252" t="s">
        <v>1555</v>
      </c>
      <c r="G177" s="253" t="s">
        <v>604</v>
      </c>
      <c r="H177" s="254">
        <v>172</v>
      </c>
      <c r="I177" s="255"/>
      <c r="J177" s="256">
        <f t="shared" si="10"/>
        <v>0</v>
      </c>
      <c r="K177" s="252" t="s">
        <v>1</v>
      </c>
      <c r="L177" s="257"/>
      <c r="M177" s="258" t="s">
        <v>1</v>
      </c>
      <c r="N177" s="259" t="s">
        <v>44</v>
      </c>
      <c r="O177" s="72"/>
      <c r="P177" s="213">
        <f t="shared" si="11"/>
        <v>0</v>
      </c>
      <c r="Q177" s="213">
        <v>0</v>
      </c>
      <c r="R177" s="213">
        <f t="shared" si="12"/>
        <v>0</v>
      </c>
      <c r="S177" s="213">
        <v>0</v>
      </c>
      <c r="T177" s="214">
        <f t="shared" si="13"/>
        <v>0</v>
      </c>
      <c r="U177" s="35"/>
      <c r="V177" s="35"/>
      <c r="W177" s="35"/>
      <c r="X177" s="35"/>
      <c r="Y177" s="35"/>
      <c r="Z177" s="35"/>
      <c r="AA177" s="35"/>
      <c r="AB177" s="35"/>
      <c r="AC177" s="35"/>
      <c r="AD177" s="35"/>
      <c r="AE177" s="35"/>
      <c r="AR177" s="215" t="s">
        <v>158</v>
      </c>
      <c r="AT177" s="215" t="s">
        <v>230</v>
      </c>
      <c r="AU177" s="215" t="s">
        <v>151</v>
      </c>
      <c r="AY177" s="18" t="s">
        <v>137</v>
      </c>
      <c r="BE177" s="216">
        <f t="shared" si="14"/>
        <v>0</v>
      </c>
      <c r="BF177" s="216">
        <f t="shared" si="15"/>
        <v>0</v>
      </c>
      <c r="BG177" s="216">
        <f t="shared" si="16"/>
        <v>0</v>
      </c>
      <c r="BH177" s="216">
        <f t="shared" si="17"/>
        <v>0</v>
      </c>
      <c r="BI177" s="216">
        <f t="shared" si="18"/>
        <v>0</v>
      </c>
      <c r="BJ177" s="18" t="s">
        <v>87</v>
      </c>
      <c r="BK177" s="216">
        <f t="shared" si="19"/>
        <v>0</v>
      </c>
      <c r="BL177" s="18" t="s">
        <v>144</v>
      </c>
      <c r="BM177" s="215" t="s">
        <v>299</v>
      </c>
    </row>
    <row r="178" spans="1:65" s="2" customFormat="1" ht="16.5" customHeight="1">
      <c r="A178" s="35"/>
      <c r="B178" s="36"/>
      <c r="C178" s="250" t="s">
        <v>328</v>
      </c>
      <c r="D178" s="250" t="s">
        <v>230</v>
      </c>
      <c r="E178" s="251" t="s">
        <v>1556</v>
      </c>
      <c r="F178" s="252" t="s">
        <v>1557</v>
      </c>
      <c r="G178" s="253" t="s">
        <v>173</v>
      </c>
      <c r="H178" s="254">
        <v>5</v>
      </c>
      <c r="I178" s="255"/>
      <c r="J178" s="256">
        <f t="shared" si="10"/>
        <v>0</v>
      </c>
      <c r="K178" s="252" t="s">
        <v>1</v>
      </c>
      <c r="L178" s="257"/>
      <c r="M178" s="258" t="s">
        <v>1</v>
      </c>
      <c r="N178" s="259" t="s">
        <v>44</v>
      </c>
      <c r="O178" s="72"/>
      <c r="P178" s="213">
        <f t="shared" si="11"/>
        <v>0</v>
      </c>
      <c r="Q178" s="213">
        <v>0</v>
      </c>
      <c r="R178" s="213">
        <f t="shared" si="12"/>
        <v>0</v>
      </c>
      <c r="S178" s="213">
        <v>0</v>
      </c>
      <c r="T178" s="214">
        <f t="shared" si="13"/>
        <v>0</v>
      </c>
      <c r="U178" s="35"/>
      <c r="V178" s="35"/>
      <c r="W178" s="35"/>
      <c r="X178" s="35"/>
      <c r="Y178" s="35"/>
      <c r="Z178" s="35"/>
      <c r="AA178" s="35"/>
      <c r="AB178" s="35"/>
      <c r="AC178" s="35"/>
      <c r="AD178" s="35"/>
      <c r="AE178" s="35"/>
      <c r="AR178" s="215" t="s">
        <v>158</v>
      </c>
      <c r="AT178" s="215" t="s">
        <v>230</v>
      </c>
      <c r="AU178" s="215" t="s">
        <v>151</v>
      </c>
      <c r="AY178" s="18" t="s">
        <v>137</v>
      </c>
      <c r="BE178" s="216">
        <f t="shared" si="14"/>
        <v>0</v>
      </c>
      <c r="BF178" s="216">
        <f t="shared" si="15"/>
        <v>0</v>
      </c>
      <c r="BG178" s="216">
        <f t="shared" si="16"/>
        <v>0</v>
      </c>
      <c r="BH178" s="216">
        <f t="shared" si="17"/>
        <v>0</v>
      </c>
      <c r="BI178" s="216">
        <f t="shared" si="18"/>
        <v>0</v>
      </c>
      <c r="BJ178" s="18" t="s">
        <v>87</v>
      </c>
      <c r="BK178" s="216">
        <f t="shared" si="19"/>
        <v>0</v>
      </c>
      <c r="BL178" s="18" t="s">
        <v>144</v>
      </c>
      <c r="BM178" s="215" t="s">
        <v>303</v>
      </c>
    </row>
    <row r="179" spans="1:65" s="2" customFormat="1" ht="16.5" customHeight="1">
      <c r="A179" s="35"/>
      <c r="B179" s="36"/>
      <c r="C179" s="250" t="s">
        <v>243</v>
      </c>
      <c r="D179" s="250" t="s">
        <v>230</v>
      </c>
      <c r="E179" s="251" t="s">
        <v>1558</v>
      </c>
      <c r="F179" s="252" t="s">
        <v>1559</v>
      </c>
      <c r="G179" s="253" t="s">
        <v>173</v>
      </c>
      <c r="H179" s="254">
        <v>1</v>
      </c>
      <c r="I179" s="255"/>
      <c r="J179" s="256">
        <f t="shared" si="10"/>
        <v>0</v>
      </c>
      <c r="K179" s="252" t="s">
        <v>1</v>
      </c>
      <c r="L179" s="257"/>
      <c r="M179" s="258" t="s">
        <v>1</v>
      </c>
      <c r="N179" s="259" t="s">
        <v>44</v>
      </c>
      <c r="O179" s="72"/>
      <c r="P179" s="213">
        <f t="shared" si="11"/>
        <v>0</v>
      </c>
      <c r="Q179" s="213">
        <v>0</v>
      </c>
      <c r="R179" s="213">
        <f t="shared" si="12"/>
        <v>0</v>
      </c>
      <c r="S179" s="213">
        <v>0</v>
      </c>
      <c r="T179" s="214">
        <f t="shared" si="13"/>
        <v>0</v>
      </c>
      <c r="U179" s="35"/>
      <c r="V179" s="35"/>
      <c r="W179" s="35"/>
      <c r="X179" s="35"/>
      <c r="Y179" s="35"/>
      <c r="Z179" s="35"/>
      <c r="AA179" s="35"/>
      <c r="AB179" s="35"/>
      <c r="AC179" s="35"/>
      <c r="AD179" s="35"/>
      <c r="AE179" s="35"/>
      <c r="AR179" s="215" t="s">
        <v>158</v>
      </c>
      <c r="AT179" s="215" t="s">
        <v>230</v>
      </c>
      <c r="AU179" s="215" t="s">
        <v>151</v>
      </c>
      <c r="AY179" s="18" t="s">
        <v>137</v>
      </c>
      <c r="BE179" s="216">
        <f t="shared" si="14"/>
        <v>0</v>
      </c>
      <c r="BF179" s="216">
        <f t="shared" si="15"/>
        <v>0</v>
      </c>
      <c r="BG179" s="216">
        <f t="shared" si="16"/>
        <v>0</v>
      </c>
      <c r="BH179" s="216">
        <f t="shared" si="17"/>
        <v>0</v>
      </c>
      <c r="BI179" s="216">
        <f t="shared" si="18"/>
        <v>0</v>
      </c>
      <c r="BJ179" s="18" t="s">
        <v>87</v>
      </c>
      <c r="BK179" s="216">
        <f t="shared" si="19"/>
        <v>0</v>
      </c>
      <c r="BL179" s="18" t="s">
        <v>144</v>
      </c>
      <c r="BM179" s="215" t="s">
        <v>306</v>
      </c>
    </row>
    <row r="180" spans="1:65" s="2" customFormat="1" ht="24" customHeight="1">
      <c r="A180" s="35"/>
      <c r="B180" s="36"/>
      <c r="C180" s="250" t="s">
        <v>335</v>
      </c>
      <c r="D180" s="250" t="s">
        <v>230</v>
      </c>
      <c r="E180" s="251" t="s">
        <v>1560</v>
      </c>
      <c r="F180" s="252" t="s">
        <v>1561</v>
      </c>
      <c r="G180" s="253" t="s">
        <v>271</v>
      </c>
      <c r="H180" s="254">
        <v>75</v>
      </c>
      <c r="I180" s="255"/>
      <c r="J180" s="256">
        <f t="shared" si="10"/>
        <v>0</v>
      </c>
      <c r="K180" s="252" t="s">
        <v>1</v>
      </c>
      <c r="L180" s="257"/>
      <c r="M180" s="258" t="s">
        <v>1</v>
      </c>
      <c r="N180" s="259" t="s">
        <v>44</v>
      </c>
      <c r="O180" s="72"/>
      <c r="P180" s="213">
        <f t="shared" si="11"/>
        <v>0</v>
      </c>
      <c r="Q180" s="213">
        <v>0</v>
      </c>
      <c r="R180" s="213">
        <f t="shared" si="12"/>
        <v>0</v>
      </c>
      <c r="S180" s="213">
        <v>0</v>
      </c>
      <c r="T180" s="214">
        <f t="shared" si="13"/>
        <v>0</v>
      </c>
      <c r="U180" s="35"/>
      <c r="V180" s="35"/>
      <c r="W180" s="35"/>
      <c r="X180" s="35"/>
      <c r="Y180" s="35"/>
      <c r="Z180" s="35"/>
      <c r="AA180" s="35"/>
      <c r="AB180" s="35"/>
      <c r="AC180" s="35"/>
      <c r="AD180" s="35"/>
      <c r="AE180" s="35"/>
      <c r="AR180" s="215" t="s">
        <v>158</v>
      </c>
      <c r="AT180" s="215" t="s">
        <v>230</v>
      </c>
      <c r="AU180" s="215" t="s">
        <v>151</v>
      </c>
      <c r="AY180" s="18" t="s">
        <v>137</v>
      </c>
      <c r="BE180" s="216">
        <f t="shared" si="14"/>
        <v>0</v>
      </c>
      <c r="BF180" s="216">
        <f t="shared" si="15"/>
        <v>0</v>
      </c>
      <c r="BG180" s="216">
        <f t="shared" si="16"/>
        <v>0</v>
      </c>
      <c r="BH180" s="216">
        <f t="shared" si="17"/>
        <v>0</v>
      </c>
      <c r="BI180" s="216">
        <f t="shared" si="18"/>
        <v>0</v>
      </c>
      <c r="BJ180" s="18" t="s">
        <v>87</v>
      </c>
      <c r="BK180" s="216">
        <f t="shared" si="19"/>
        <v>0</v>
      </c>
      <c r="BL180" s="18" t="s">
        <v>144</v>
      </c>
      <c r="BM180" s="215" t="s">
        <v>310</v>
      </c>
    </row>
    <row r="181" spans="1:65" s="2" customFormat="1" ht="24" customHeight="1">
      <c r="A181" s="35"/>
      <c r="B181" s="36"/>
      <c r="C181" s="250" t="s">
        <v>248</v>
      </c>
      <c r="D181" s="250" t="s">
        <v>230</v>
      </c>
      <c r="E181" s="251" t="s">
        <v>1562</v>
      </c>
      <c r="F181" s="252" t="s">
        <v>1563</v>
      </c>
      <c r="G181" s="253" t="s">
        <v>271</v>
      </c>
      <c r="H181" s="254">
        <v>300</v>
      </c>
      <c r="I181" s="255"/>
      <c r="J181" s="256">
        <f t="shared" si="10"/>
        <v>0</v>
      </c>
      <c r="K181" s="252" t="s">
        <v>1</v>
      </c>
      <c r="L181" s="257"/>
      <c r="M181" s="258" t="s">
        <v>1</v>
      </c>
      <c r="N181" s="259" t="s">
        <v>44</v>
      </c>
      <c r="O181" s="72"/>
      <c r="P181" s="213">
        <f t="shared" si="11"/>
        <v>0</v>
      </c>
      <c r="Q181" s="213">
        <v>0</v>
      </c>
      <c r="R181" s="213">
        <f t="shared" si="12"/>
        <v>0</v>
      </c>
      <c r="S181" s="213">
        <v>0</v>
      </c>
      <c r="T181" s="214">
        <f t="shared" si="13"/>
        <v>0</v>
      </c>
      <c r="U181" s="35"/>
      <c r="V181" s="35"/>
      <c r="W181" s="35"/>
      <c r="X181" s="35"/>
      <c r="Y181" s="35"/>
      <c r="Z181" s="35"/>
      <c r="AA181" s="35"/>
      <c r="AB181" s="35"/>
      <c r="AC181" s="35"/>
      <c r="AD181" s="35"/>
      <c r="AE181" s="35"/>
      <c r="AR181" s="215" t="s">
        <v>158</v>
      </c>
      <c r="AT181" s="215" t="s">
        <v>230</v>
      </c>
      <c r="AU181" s="215" t="s">
        <v>151</v>
      </c>
      <c r="AY181" s="18" t="s">
        <v>137</v>
      </c>
      <c r="BE181" s="216">
        <f t="shared" si="14"/>
        <v>0</v>
      </c>
      <c r="BF181" s="216">
        <f t="shared" si="15"/>
        <v>0</v>
      </c>
      <c r="BG181" s="216">
        <f t="shared" si="16"/>
        <v>0</v>
      </c>
      <c r="BH181" s="216">
        <f t="shared" si="17"/>
        <v>0</v>
      </c>
      <c r="BI181" s="216">
        <f t="shared" si="18"/>
        <v>0</v>
      </c>
      <c r="BJ181" s="18" t="s">
        <v>87</v>
      </c>
      <c r="BK181" s="216">
        <f t="shared" si="19"/>
        <v>0</v>
      </c>
      <c r="BL181" s="18" t="s">
        <v>144</v>
      </c>
      <c r="BM181" s="215" t="s">
        <v>313</v>
      </c>
    </row>
    <row r="182" spans="1:65" s="2" customFormat="1" ht="16.5" customHeight="1">
      <c r="A182" s="35"/>
      <c r="B182" s="36"/>
      <c r="C182" s="250" t="s">
        <v>342</v>
      </c>
      <c r="D182" s="250" t="s">
        <v>230</v>
      </c>
      <c r="E182" s="251" t="s">
        <v>1564</v>
      </c>
      <c r="F182" s="252" t="s">
        <v>1565</v>
      </c>
      <c r="G182" s="253" t="s">
        <v>142</v>
      </c>
      <c r="H182" s="254">
        <v>50</v>
      </c>
      <c r="I182" s="255"/>
      <c r="J182" s="256">
        <f t="shared" si="10"/>
        <v>0</v>
      </c>
      <c r="K182" s="252" t="s">
        <v>1</v>
      </c>
      <c r="L182" s="257"/>
      <c r="M182" s="258" t="s">
        <v>1</v>
      </c>
      <c r="N182" s="259" t="s">
        <v>44</v>
      </c>
      <c r="O182" s="72"/>
      <c r="P182" s="213">
        <f t="shared" si="11"/>
        <v>0</v>
      </c>
      <c r="Q182" s="213">
        <v>0</v>
      </c>
      <c r="R182" s="213">
        <f t="shared" si="12"/>
        <v>0</v>
      </c>
      <c r="S182" s="213">
        <v>0</v>
      </c>
      <c r="T182" s="214">
        <f t="shared" si="13"/>
        <v>0</v>
      </c>
      <c r="U182" s="35"/>
      <c r="V182" s="35"/>
      <c r="W182" s="35"/>
      <c r="X182" s="35"/>
      <c r="Y182" s="35"/>
      <c r="Z182" s="35"/>
      <c r="AA182" s="35"/>
      <c r="AB182" s="35"/>
      <c r="AC182" s="35"/>
      <c r="AD182" s="35"/>
      <c r="AE182" s="35"/>
      <c r="AR182" s="215" t="s">
        <v>158</v>
      </c>
      <c r="AT182" s="215" t="s">
        <v>230</v>
      </c>
      <c r="AU182" s="215" t="s">
        <v>151</v>
      </c>
      <c r="AY182" s="18" t="s">
        <v>137</v>
      </c>
      <c r="BE182" s="216">
        <f t="shared" si="14"/>
        <v>0</v>
      </c>
      <c r="BF182" s="216">
        <f t="shared" si="15"/>
        <v>0</v>
      </c>
      <c r="BG182" s="216">
        <f t="shared" si="16"/>
        <v>0</v>
      </c>
      <c r="BH182" s="216">
        <f t="shared" si="17"/>
        <v>0</v>
      </c>
      <c r="BI182" s="216">
        <f t="shared" si="18"/>
        <v>0</v>
      </c>
      <c r="BJ182" s="18" t="s">
        <v>87</v>
      </c>
      <c r="BK182" s="216">
        <f t="shared" si="19"/>
        <v>0</v>
      </c>
      <c r="BL182" s="18" t="s">
        <v>144</v>
      </c>
      <c r="BM182" s="215" t="s">
        <v>317</v>
      </c>
    </row>
    <row r="183" spans="1:65" s="2" customFormat="1" ht="24" customHeight="1">
      <c r="A183" s="35"/>
      <c r="B183" s="36"/>
      <c r="C183" s="250" t="s">
        <v>253</v>
      </c>
      <c r="D183" s="250" t="s">
        <v>230</v>
      </c>
      <c r="E183" s="251" t="s">
        <v>1566</v>
      </c>
      <c r="F183" s="252" t="s">
        <v>1567</v>
      </c>
      <c r="G183" s="253" t="s">
        <v>142</v>
      </c>
      <c r="H183" s="254">
        <v>2</v>
      </c>
      <c r="I183" s="255"/>
      <c r="J183" s="256">
        <f t="shared" si="10"/>
        <v>0</v>
      </c>
      <c r="K183" s="252" t="s">
        <v>1</v>
      </c>
      <c r="L183" s="257"/>
      <c r="M183" s="258" t="s">
        <v>1</v>
      </c>
      <c r="N183" s="259" t="s">
        <v>44</v>
      </c>
      <c r="O183" s="72"/>
      <c r="P183" s="213">
        <f t="shared" si="11"/>
        <v>0</v>
      </c>
      <c r="Q183" s="213">
        <v>0</v>
      </c>
      <c r="R183" s="213">
        <f t="shared" si="12"/>
        <v>0</v>
      </c>
      <c r="S183" s="213">
        <v>0</v>
      </c>
      <c r="T183" s="214">
        <f t="shared" si="13"/>
        <v>0</v>
      </c>
      <c r="U183" s="35"/>
      <c r="V183" s="35"/>
      <c r="W183" s="35"/>
      <c r="X183" s="35"/>
      <c r="Y183" s="35"/>
      <c r="Z183" s="35"/>
      <c r="AA183" s="35"/>
      <c r="AB183" s="35"/>
      <c r="AC183" s="35"/>
      <c r="AD183" s="35"/>
      <c r="AE183" s="35"/>
      <c r="AR183" s="215" t="s">
        <v>158</v>
      </c>
      <c r="AT183" s="215" t="s">
        <v>230</v>
      </c>
      <c r="AU183" s="215" t="s">
        <v>151</v>
      </c>
      <c r="AY183" s="18" t="s">
        <v>137</v>
      </c>
      <c r="BE183" s="216">
        <f t="shared" si="14"/>
        <v>0</v>
      </c>
      <c r="BF183" s="216">
        <f t="shared" si="15"/>
        <v>0</v>
      </c>
      <c r="BG183" s="216">
        <f t="shared" si="16"/>
        <v>0</v>
      </c>
      <c r="BH183" s="216">
        <f t="shared" si="17"/>
        <v>0</v>
      </c>
      <c r="BI183" s="216">
        <f t="shared" si="18"/>
        <v>0</v>
      </c>
      <c r="BJ183" s="18" t="s">
        <v>87</v>
      </c>
      <c r="BK183" s="216">
        <f t="shared" si="19"/>
        <v>0</v>
      </c>
      <c r="BL183" s="18" t="s">
        <v>144</v>
      </c>
      <c r="BM183" s="215" t="s">
        <v>320</v>
      </c>
    </row>
    <row r="184" spans="1:65" s="2" customFormat="1" ht="16.5" customHeight="1">
      <c r="A184" s="35"/>
      <c r="B184" s="36"/>
      <c r="C184" s="250" t="s">
        <v>349</v>
      </c>
      <c r="D184" s="250" t="s">
        <v>230</v>
      </c>
      <c r="E184" s="251" t="s">
        <v>1568</v>
      </c>
      <c r="F184" s="252" t="s">
        <v>1569</v>
      </c>
      <c r="G184" s="253" t="s">
        <v>604</v>
      </c>
      <c r="H184" s="254">
        <v>25</v>
      </c>
      <c r="I184" s="255"/>
      <c r="J184" s="256">
        <f t="shared" si="10"/>
        <v>0</v>
      </c>
      <c r="K184" s="252" t="s">
        <v>1</v>
      </c>
      <c r="L184" s="257"/>
      <c r="M184" s="258" t="s">
        <v>1</v>
      </c>
      <c r="N184" s="259" t="s">
        <v>44</v>
      </c>
      <c r="O184" s="72"/>
      <c r="P184" s="213">
        <f t="shared" si="11"/>
        <v>0</v>
      </c>
      <c r="Q184" s="213">
        <v>0</v>
      </c>
      <c r="R184" s="213">
        <f t="shared" si="12"/>
        <v>0</v>
      </c>
      <c r="S184" s="213">
        <v>0</v>
      </c>
      <c r="T184" s="214">
        <f t="shared" si="13"/>
        <v>0</v>
      </c>
      <c r="U184" s="35"/>
      <c r="V184" s="35"/>
      <c r="W184" s="35"/>
      <c r="X184" s="35"/>
      <c r="Y184" s="35"/>
      <c r="Z184" s="35"/>
      <c r="AA184" s="35"/>
      <c r="AB184" s="35"/>
      <c r="AC184" s="35"/>
      <c r="AD184" s="35"/>
      <c r="AE184" s="35"/>
      <c r="AR184" s="215" t="s">
        <v>158</v>
      </c>
      <c r="AT184" s="215" t="s">
        <v>230</v>
      </c>
      <c r="AU184" s="215" t="s">
        <v>151</v>
      </c>
      <c r="AY184" s="18" t="s">
        <v>137</v>
      </c>
      <c r="BE184" s="216">
        <f t="shared" si="14"/>
        <v>0</v>
      </c>
      <c r="BF184" s="216">
        <f t="shared" si="15"/>
        <v>0</v>
      </c>
      <c r="BG184" s="216">
        <f t="shared" si="16"/>
        <v>0</v>
      </c>
      <c r="BH184" s="216">
        <f t="shared" si="17"/>
        <v>0</v>
      </c>
      <c r="BI184" s="216">
        <f t="shared" si="18"/>
        <v>0</v>
      </c>
      <c r="BJ184" s="18" t="s">
        <v>87</v>
      </c>
      <c r="BK184" s="216">
        <f t="shared" si="19"/>
        <v>0</v>
      </c>
      <c r="BL184" s="18" t="s">
        <v>144</v>
      </c>
      <c r="BM184" s="215" t="s">
        <v>324</v>
      </c>
    </row>
    <row r="185" spans="1:65" s="2" customFormat="1" ht="24" customHeight="1">
      <c r="A185" s="35"/>
      <c r="B185" s="36"/>
      <c r="C185" s="250" t="s">
        <v>256</v>
      </c>
      <c r="D185" s="250" t="s">
        <v>230</v>
      </c>
      <c r="E185" s="251" t="s">
        <v>1570</v>
      </c>
      <c r="F185" s="252" t="s">
        <v>1571</v>
      </c>
      <c r="G185" s="253" t="s">
        <v>142</v>
      </c>
      <c r="H185" s="254">
        <v>38</v>
      </c>
      <c r="I185" s="255"/>
      <c r="J185" s="256">
        <f t="shared" si="10"/>
        <v>0</v>
      </c>
      <c r="K185" s="252" t="s">
        <v>1</v>
      </c>
      <c r="L185" s="257"/>
      <c r="M185" s="258" t="s">
        <v>1</v>
      </c>
      <c r="N185" s="259" t="s">
        <v>44</v>
      </c>
      <c r="O185" s="72"/>
      <c r="P185" s="213">
        <f t="shared" si="11"/>
        <v>0</v>
      </c>
      <c r="Q185" s="213">
        <v>0</v>
      </c>
      <c r="R185" s="213">
        <f t="shared" si="12"/>
        <v>0</v>
      </c>
      <c r="S185" s="213">
        <v>0</v>
      </c>
      <c r="T185" s="214">
        <f t="shared" si="13"/>
        <v>0</v>
      </c>
      <c r="U185" s="35"/>
      <c r="V185" s="35"/>
      <c r="W185" s="35"/>
      <c r="X185" s="35"/>
      <c r="Y185" s="35"/>
      <c r="Z185" s="35"/>
      <c r="AA185" s="35"/>
      <c r="AB185" s="35"/>
      <c r="AC185" s="35"/>
      <c r="AD185" s="35"/>
      <c r="AE185" s="35"/>
      <c r="AR185" s="215" t="s">
        <v>158</v>
      </c>
      <c r="AT185" s="215" t="s">
        <v>230</v>
      </c>
      <c r="AU185" s="215" t="s">
        <v>151</v>
      </c>
      <c r="AY185" s="18" t="s">
        <v>137</v>
      </c>
      <c r="BE185" s="216">
        <f t="shared" si="14"/>
        <v>0</v>
      </c>
      <c r="BF185" s="216">
        <f t="shared" si="15"/>
        <v>0</v>
      </c>
      <c r="BG185" s="216">
        <f t="shared" si="16"/>
        <v>0</v>
      </c>
      <c r="BH185" s="216">
        <f t="shared" si="17"/>
        <v>0</v>
      </c>
      <c r="BI185" s="216">
        <f t="shared" si="18"/>
        <v>0</v>
      </c>
      <c r="BJ185" s="18" t="s">
        <v>87</v>
      </c>
      <c r="BK185" s="216">
        <f t="shared" si="19"/>
        <v>0</v>
      </c>
      <c r="BL185" s="18" t="s">
        <v>144</v>
      </c>
      <c r="BM185" s="215" t="s">
        <v>327</v>
      </c>
    </row>
    <row r="186" spans="1:65" s="2" customFormat="1" ht="24" customHeight="1">
      <c r="A186" s="35"/>
      <c r="B186" s="36"/>
      <c r="C186" s="250" t="s">
        <v>356</v>
      </c>
      <c r="D186" s="250" t="s">
        <v>230</v>
      </c>
      <c r="E186" s="251" t="s">
        <v>1572</v>
      </c>
      <c r="F186" s="252" t="s">
        <v>1573</v>
      </c>
      <c r="G186" s="253" t="s">
        <v>271</v>
      </c>
      <c r="H186" s="254">
        <v>25</v>
      </c>
      <c r="I186" s="255"/>
      <c r="J186" s="256">
        <f t="shared" si="10"/>
        <v>0</v>
      </c>
      <c r="K186" s="252" t="s">
        <v>1</v>
      </c>
      <c r="L186" s="257"/>
      <c r="M186" s="258" t="s">
        <v>1</v>
      </c>
      <c r="N186" s="259" t="s">
        <v>44</v>
      </c>
      <c r="O186" s="72"/>
      <c r="P186" s="213">
        <f t="shared" si="11"/>
        <v>0</v>
      </c>
      <c r="Q186" s="213">
        <v>0</v>
      </c>
      <c r="R186" s="213">
        <f t="shared" si="12"/>
        <v>0</v>
      </c>
      <c r="S186" s="213">
        <v>0</v>
      </c>
      <c r="T186" s="214">
        <f t="shared" si="13"/>
        <v>0</v>
      </c>
      <c r="U186" s="35"/>
      <c r="V186" s="35"/>
      <c r="W186" s="35"/>
      <c r="X186" s="35"/>
      <c r="Y186" s="35"/>
      <c r="Z186" s="35"/>
      <c r="AA186" s="35"/>
      <c r="AB186" s="35"/>
      <c r="AC186" s="35"/>
      <c r="AD186" s="35"/>
      <c r="AE186" s="35"/>
      <c r="AR186" s="215" t="s">
        <v>158</v>
      </c>
      <c r="AT186" s="215" t="s">
        <v>230</v>
      </c>
      <c r="AU186" s="215" t="s">
        <v>151</v>
      </c>
      <c r="AY186" s="18" t="s">
        <v>137</v>
      </c>
      <c r="BE186" s="216">
        <f t="shared" si="14"/>
        <v>0</v>
      </c>
      <c r="BF186" s="216">
        <f t="shared" si="15"/>
        <v>0</v>
      </c>
      <c r="BG186" s="216">
        <f t="shared" si="16"/>
        <v>0</v>
      </c>
      <c r="BH186" s="216">
        <f t="shared" si="17"/>
        <v>0</v>
      </c>
      <c r="BI186" s="216">
        <f t="shared" si="18"/>
        <v>0</v>
      </c>
      <c r="BJ186" s="18" t="s">
        <v>87</v>
      </c>
      <c r="BK186" s="216">
        <f t="shared" si="19"/>
        <v>0</v>
      </c>
      <c r="BL186" s="18" t="s">
        <v>144</v>
      </c>
      <c r="BM186" s="215" t="s">
        <v>331</v>
      </c>
    </row>
    <row r="187" spans="1:65" s="2" customFormat="1" ht="16.5" customHeight="1">
      <c r="A187" s="35"/>
      <c r="B187" s="36"/>
      <c r="C187" s="250" t="s">
        <v>262</v>
      </c>
      <c r="D187" s="250" t="s">
        <v>230</v>
      </c>
      <c r="E187" s="251" t="s">
        <v>1574</v>
      </c>
      <c r="F187" s="252" t="s">
        <v>1575</v>
      </c>
      <c r="G187" s="253" t="s">
        <v>173</v>
      </c>
      <c r="H187" s="254">
        <v>9</v>
      </c>
      <c r="I187" s="255"/>
      <c r="J187" s="256">
        <f t="shared" si="10"/>
        <v>0</v>
      </c>
      <c r="K187" s="252" t="s">
        <v>1</v>
      </c>
      <c r="L187" s="257"/>
      <c r="M187" s="258" t="s">
        <v>1</v>
      </c>
      <c r="N187" s="259" t="s">
        <v>44</v>
      </c>
      <c r="O187" s="72"/>
      <c r="P187" s="213">
        <f t="shared" si="11"/>
        <v>0</v>
      </c>
      <c r="Q187" s="213">
        <v>0</v>
      </c>
      <c r="R187" s="213">
        <f t="shared" si="12"/>
        <v>0</v>
      </c>
      <c r="S187" s="213">
        <v>0</v>
      </c>
      <c r="T187" s="214">
        <f t="shared" si="13"/>
        <v>0</v>
      </c>
      <c r="U187" s="35"/>
      <c r="V187" s="35"/>
      <c r="W187" s="35"/>
      <c r="X187" s="35"/>
      <c r="Y187" s="35"/>
      <c r="Z187" s="35"/>
      <c r="AA187" s="35"/>
      <c r="AB187" s="35"/>
      <c r="AC187" s="35"/>
      <c r="AD187" s="35"/>
      <c r="AE187" s="35"/>
      <c r="AR187" s="215" t="s">
        <v>158</v>
      </c>
      <c r="AT187" s="215" t="s">
        <v>230</v>
      </c>
      <c r="AU187" s="215" t="s">
        <v>151</v>
      </c>
      <c r="AY187" s="18" t="s">
        <v>137</v>
      </c>
      <c r="BE187" s="216">
        <f t="shared" si="14"/>
        <v>0</v>
      </c>
      <c r="BF187" s="216">
        <f t="shared" si="15"/>
        <v>0</v>
      </c>
      <c r="BG187" s="216">
        <f t="shared" si="16"/>
        <v>0</v>
      </c>
      <c r="BH187" s="216">
        <f t="shared" si="17"/>
        <v>0</v>
      </c>
      <c r="BI187" s="216">
        <f t="shared" si="18"/>
        <v>0</v>
      </c>
      <c r="BJ187" s="18" t="s">
        <v>87</v>
      </c>
      <c r="BK187" s="216">
        <f t="shared" si="19"/>
        <v>0</v>
      </c>
      <c r="BL187" s="18" t="s">
        <v>144</v>
      </c>
      <c r="BM187" s="215" t="s">
        <v>334</v>
      </c>
    </row>
    <row r="188" spans="1:65" s="2" customFormat="1" ht="16.5" customHeight="1">
      <c r="A188" s="35"/>
      <c r="B188" s="36"/>
      <c r="C188" s="250" t="s">
        <v>363</v>
      </c>
      <c r="D188" s="250" t="s">
        <v>230</v>
      </c>
      <c r="E188" s="251" t="s">
        <v>1576</v>
      </c>
      <c r="F188" s="252" t="s">
        <v>1577</v>
      </c>
      <c r="G188" s="253" t="s">
        <v>188</v>
      </c>
      <c r="H188" s="254">
        <v>90</v>
      </c>
      <c r="I188" s="255"/>
      <c r="J188" s="256">
        <f t="shared" si="10"/>
        <v>0</v>
      </c>
      <c r="K188" s="252" t="s">
        <v>1</v>
      </c>
      <c r="L188" s="257"/>
      <c r="M188" s="258" t="s">
        <v>1</v>
      </c>
      <c r="N188" s="259" t="s">
        <v>44</v>
      </c>
      <c r="O188" s="72"/>
      <c r="P188" s="213">
        <f t="shared" si="11"/>
        <v>0</v>
      </c>
      <c r="Q188" s="213">
        <v>0</v>
      </c>
      <c r="R188" s="213">
        <f t="shared" si="12"/>
        <v>0</v>
      </c>
      <c r="S188" s="213">
        <v>0</v>
      </c>
      <c r="T188" s="214">
        <f t="shared" si="13"/>
        <v>0</v>
      </c>
      <c r="U188" s="35"/>
      <c r="V188" s="35"/>
      <c r="W188" s="35"/>
      <c r="X188" s="35"/>
      <c r="Y188" s="35"/>
      <c r="Z188" s="35"/>
      <c r="AA188" s="35"/>
      <c r="AB188" s="35"/>
      <c r="AC188" s="35"/>
      <c r="AD188" s="35"/>
      <c r="AE188" s="35"/>
      <c r="AR188" s="215" t="s">
        <v>158</v>
      </c>
      <c r="AT188" s="215" t="s">
        <v>230</v>
      </c>
      <c r="AU188" s="215" t="s">
        <v>151</v>
      </c>
      <c r="AY188" s="18" t="s">
        <v>137</v>
      </c>
      <c r="BE188" s="216">
        <f t="shared" si="14"/>
        <v>0</v>
      </c>
      <c r="BF188" s="216">
        <f t="shared" si="15"/>
        <v>0</v>
      </c>
      <c r="BG188" s="216">
        <f t="shared" si="16"/>
        <v>0</v>
      </c>
      <c r="BH188" s="216">
        <f t="shared" si="17"/>
        <v>0</v>
      </c>
      <c r="BI188" s="216">
        <f t="shared" si="18"/>
        <v>0</v>
      </c>
      <c r="BJ188" s="18" t="s">
        <v>87</v>
      </c>
      <c r="BK188" s="216">
        <f t="shared" si="19"/>
        <v>0</v>
      </c>
      <c r="BL188" s="18" t="s">
        <v>144</v>
      </c>
      <c r="BM188" s="215" t="s">
        <v>338</v>
      </c>
    </row>
    <row r="189" spans="1:65" s="2" customFormat="1" ht="16.5" customHeight="1">
      <c r="A189" s="35"/>
      <c r="B189" s="36"/>
      <c r="C189" s="250" t="s">
        <v>267</v>
      </c>
      <c r="D189" s="250" t="s">
        <v>230</v>
      </c>
      <c r="E189" s="251" t="s">
        <v>1578</v>
      </c>
      <c r="F189" s="252" t="s">
        <v>1579</v>
      </c>
      <c r="G189" s="253" t="s">
        <v>188</v>
      </c>
      <c r="H189" s="254">
        <v>90</v>
      </c>
      <c r="I189" s="255"/>
      <c r="J189" s="256">
        <f t="shared" si="10"/>
        <v>0</v>
      </c>
      <c r="K189" s="252" t="s">
        <v>1</v>
      </c>
      <c r="L189" s="257"/>
      <c r="M189" s="258" t="s">
        <v>1</v>
      </c>
      <c r="N189" s="259" t="s">
        <v>44</v>
      </c>
      <c r="O189" s="72"/>
      <c r="P189" s="213">
        <f t="shared" si="11"/>
        <v>0</v>
      </c>
      <c r="Q189" s="213">
        <v>0</v>
      </c>
      <c r="R189" s="213">
        <f t="shared" si="12"/>
        <v>0</v>
      </c>
      <c r="S189" s="213">
        <v>0</v>
      </c>
      <c r="T189" s="214">
        <f t="shared" si="13"/>
        <v>0</v>
      </c>
      <c r="U189" s="35"/>
      <c r="V189" s="35"/>
      <c r="W189" s="35"/>
      <c r="X189" s="35"/>
      <c r="Y189" s="35"/>
      <c r="Z189" s="35"/>
      <c r="AA189" s="35"/>
      <c r="AB189" s="35"/>
      <c r="AC189" s="35"/>
      <c r="AD189" s="35"/>
      <c r="AE189" s="35"/>
      <c r="AR189" s="215" t="s">
        <v>158</v>
      </c>
      <c r="AT189" s="215" t="s">
        <v>230</v>
      </c>
      <c r="AU189" s="215" t="s">
        <v>151</v>
      </c>
      <c r="AY189" s="18" t="s">
        <v>137</v>
      </c>
      <c r="BE189" s="216">
        <f t="shared" si="14"/>
        <v>0</v>
      </c>
      <c r="BF189" s="216">
        <f t="shared" si="15"/>
        <v>0</v>
      </c>
      <c r="BG189" s="216">
        <f t="shared" si="16"/>
        <v>0</v>
      </c>
      <c r="BH189" s="216">
        <f t="shared" si="17"/>
        <v>0</v>
      </c>
      <c r="BI189" s="216">
        <f t="shared" si="18"/>
        <v>0</v>
      </c>
      <c r="BJ189" s="18" t="s">
        <v>87</v>
      </c>
      <c r="BK189" s="216">
        <f t="shared" si="19"/>
        <v>0</v>
      </c>
      <c r="BL189" s="18" t="s">
        <v>144</v>
      </c>
      <c r="BM189" s="215" t="s">
        <v>341</v>
      </c>
    </row>
    <row r="190" spans="1:65" s="2" customFormat="1" ht="16.5" customHeight="1">
      <c r="A190" s="35"/>
      <c r="B190" s="36"/>
      <c r="C190" s="250" t="s">
        <v>371</v>
      </c>
      <c r="D190" s="250" t="s">
        <v>230</v>
      </c>
      <c r="E190" s="251" t="s">
        <v>1580</v>
      </c>
      <c r="F190" s="252" t="s">
        <v>1581</v>
      </c>
      <c r="G190" s="253" t="s">
        <v>604</v>
      </c>
      <c r="H190" s="254">
        <v>5</v>
      </c>
      <c r="I190" s="255"/>
      <c r="J190" s="256">
        <f t="shared" si="10"/>
        <v>0</v>
      </c>
      <c r="K190" s="252" t="s">
        <v>1</v>
      </c>
      <c r="L190" s="257"/>
      <c r="M190" s="258" t="s">
        <v>1</v>
      </c>
      <c r="N190" s="259" t="s">
        <v>44</v>
      </c>
      <c r="O190" s="72"/>
      <c r="P190" s="213">
        <f t="shared" si="11"/>
        <v>0</v>
      </c>
      <c r="Q190" s="213">
        <v>0</v>
      </c>
      <c r="R190" s="213">
        <f t="shared" si="12"/>
        <v>0</v>
      </c>
      <c r="S190" s="213">
        <v>0</v>
      </c>
      <c r="T190" s="214">
        <f t="shared" si="13"/>
        <v>0</v>
      </c>
      <c r="U190" s="35"/>
      <c r="V190" s="35"/>
      <c r="W190" s="35"/>
      <c r="X190" s="35"/>
      <c r="Y190" s="35"/>
      <c r="Z190" s="35"/>
      <c r="AA190" s="35"/>
      <c r="AB190" s="35"/>
      <c r="AC190" s="35"/>
      <c r="AD190" s="35"/>
      <c r="AE190" s="35"/>
      <c r="AR190" s="215" t="s">
        <v>158</v>
      </c>
      <c r="AT190" s="215" t="s">
        <v>230</v>
      </c>
      <c r="AU190" s="215" t="s">
        <v>151</v>
      </c>
      <c r="AY190" s="18" t="s">
        <v>137</v>
      </c>
      <c r="BE190" s="216">
        <f t="shared" si="14"/>
        <v>0</v>
      </c>
      <c r="BF190" s="216">
        <f t="shared" si="15"/>
        <v>0</v>
      </c>
      <c r="BG190" s="216">
        <f t="shared" si="16"/>
        <v>0</v>
      </c>
      <c r="BH190" s="216">
        <f t="shared" si="17"/>
        <v>0</v>
      </c>
      <c r="BI190" s="216">
        <f t="shared" si="18"/>
        <v>0</v>
      </c>
      <c r="BJ190" s="18" t="s">
        <v>87</v>
      </c>
      <c r="BK190" s="216">
        <f t="shared" si="19"/>
        <v>0</v>
      </c>
      <c r="BL190" s="18" t="s">
        <v>144</v>
      </c>
      <c r="BM190" s="215" t="s">
        <v>345</v>
      </c>
    </row>
    <row r="191" spans="1:65" s="2" customFormat="1" ht="16.5" customHeight="1">
      <c r="A191" s="35"/>
      <c r="B191" s="36"/>
      <c r="C191" s="250" t="s">
        <v>272</v>
      </c>
      <c r="D191" s="250" t="s">
        <v>230</v>
      </c>
      <c r="E191" s="251" t="s">
        <v>1582</v>
      </c>
      <c r="F191" s="252" t="s">
        <v>1583</v>
      </c>
      <c r="G191" s="253" t="s">
        <v>271</v>
      </c>
      <c r="H191" s="254">
        <v>3</v>
      </c>
      <c r="I191" s="255"/>
      <c r="J191" s="256">
        <f t="shared" si="10"/>
        <v>0</v>
      </c>
      <c r="K191" s="252" t="s">
        <v>1</v>
      </c>
      <c r="L191" s="257"/>
      <c r="M191" s="258" t="s">
        <v>1</v>
      </c>
      <c r="N191" s="259" t="s">
        <v>44</v>
      </c>
      <c r="O191" s="72"/>
      <c r="P191" s="213">
        <f t="shared" si="11"/>
        <v>0</v>
      </c>
      <c r="Q191" s="213">
        <v>0</v>
      </c>
      <c r="R191" s="213">
        <f t="shared" si="12"/>
        <v>0</v>
      </c>
      <c r="S191" s="213">
        <v>0</v>
      </c>
      <c r="T191" s="214">
        <f t="shared" si="13"/>
        <v>0</v>
      </c>
      <c r="U191" s="35"/>
      <c r="V191" s="35"/>
      <c r="W191" s="35"/>
      <c r="X191" s="35"/>
      <c r="Y191" s="35"/>
      <c r="Z191" s="35"/>
      <c r="AA191" s="35"/>
      <c r="AB191" s="35"/>
      <c r="AC191" s="35"/>
      <c r="AD191" s="35"/>
      <c r="AE191" s="35"/>
      <c r="AR191" s="215" t="s">
        <v>158</v>
      </c>
      <c r="AT191" s="215" t="s">
        <v>230</v>
      </c>
      <c r="AU191" s="215" t="s">
        <v>151</v>
      </c>
      <c r="AY191" s="18" t="s">
        <v>137</v>
      </c>
      <c r="BE191" s="216">
        <f t="shared" si="14"/>
        <v>0</v>
      </c>
      <c r="BF191" s="216">
        <f t="shared" si="15"/>
        <v>0</v>
      </c>
      <c r="BG191" s="216">
        <f t="shared" si="16"/>
        <v>0</v>
      </c>
      <c r="BH191" s="216">
        <f t="shared" si="17"/>
        <v>0</v>
      </c>
      <c r="BI191" s="216">
        <f t="shared" si="18"/>
        <v>0</v>
      </c>
      <c r="BJ191" s="18" t="s">
        <v>87</v>
      </c>
      <c r="BK191" s="216">
        <f t="shared" si="19"/>
        <v>0</v>
      </c>
      <c r="BL191" s="18" t="s">
        <v>144</v>
      </c>
      <c r="BM191" s="215" t="s">
        <v>348</v>
      </c>
    </row>
    <row r="192" spans="1:65" s="2" customFormat="1" ht="16.5" customHeight="1">
      <c r="A192" s="35"/>
      <c r="B192" s="36"/>
      <c r="C192" s="204" t="s">
        <v>378</v>
      </c>
      <c r="D192" s="204" t="s">
        <v>139</v>
      </c>
      <c r="E192" s="205" t="s">
        <v>1503</v>
      </c>
      <c r="F192" s="206" t="s">
        <v>1504</v>
      </c>
      <c r="G192" s="207" t="s">
        <v>223</v>
      </c>
      <c r="H192" s="208">
        <v>195</v>
      </c>
      <c r="I192" s="209"/>
      <c r="J192" s="210">
        <f t="shared" si="10"/>
        <v>0</v>
      </c>
      <c r="K192" s="206" t="s">
        <v>1</v>
      </c>
      <c r="L192" s="40"/>
      <c r="M192" s="211" t="s">
        <v>1</v>
      </c>
      <c r="N192" s="212" t="s">
        <v>44</v>
      </c>
      <c r="O192" s="72"/>
      <c r="P192" s="213">
        <f t="shared" si="11"/>
        <v>0</v>
      </c>
      <c r="Q192" s="213">
        <v>0</v>
      </c>
      <c r="R192" s="213">
        <f t="shared" si="12"/>
        <v>0</v>
      </c>
      <c r="S192" s="213">
        <v>0</v>
      </c>
      <c r="T192" s="214">
        <f t="shared" si="13"/>
        <v>0</v>
      </c>
      <c r="U192" s="35"/>
      <c r="V192" s="35"/>
      <c r="W192" s="35"/>
      <c r="X192" s="35"/>
      <c r="Y192" s="35"/>
      <c r="Z192" s="35"/>
      <c r="AA192" s="35"/>
      <c r="AB192" s="35"/>
      <c r="AC192" s="35"/>
      <c r="AD192" s="35"/>
      <c r="AE192" s="35"/>
      <c r="AR192" s="215" t="s">
        <v>144</v>
      </c>
      <c r="AT192" s="215" t="s">
        <v>139</v>
      </c>
      <c r="AU192" s="215" t="s">
        <v>151</v>
      </c>
      <c r="AY192" s="18" t="s">
        <v>137</v>
      </c>
      <c r="BE192" s="216">
        <f t="shared" si="14"/>
        <v>0</v>
      </c>
      <c r="BF192" s="216">
        <f t="shared" si="15"/>
        <v>0</v>
      </c>
      <c r="BG192" s="216">
        <f t="shared" si="16"/>
        <v>0</v>
      </c>
      <c r="BH192" s="216">
        <f t="shared" si="17"/>
        <v>0</v>
      </c>
      <c r="BI192" s="216">
        <f t="shared" si="18"/>
        <v>0</v>
      </c>
      <c r="BJ192" s="18" t="s">
        <v>87</v>
      </c>
      <c r="BK192" s="216">
        <f t="shared" si="19"/>
        <v>0</v>
      </c>
      <c r="BL192" s="18" t="s">
        <v>144</v>
      </c>
      <c r="BM192" s="215" t="s">
        <v>352</v>
      </c>
    </row>
    <row r="193" spans="1:65" s="12" customFormat="1" ht="22.9" customHeight="1">
      <c r="B193" s="188"/>
      <c r="C193" s="189"/>
      <c r="D193" s="190" t="s">
        <v>78</v>
      </c>
      <c r="E193" s="202" t="s">
        <v>177</v>
      </c>
      <c r="F193" s="202" t="s">
        <v>1114</v>
      </c>
      <c r="G193" s="189"/>
      <c r="H193" s="189"/>
      <c r="I193" s="192"/>
      <c r="J193" s="203">
        <f>BK193</f>
        <v>0</v>
      </c>
      <c r="K193" s="189"/>
      <c r="L193" s="194"/>
      <c r="M193" s="195"/>
      <c r="N193" s="196"/>
      <c r="O193" s="196"/>
      <c r="P193" s="197">
        <f>P194+P201</f>
        <v>0</v>
      </c>
      <c r="Q193" s="196"/>
      <c r="R193" s="197">
        <f>R194+R201</f>
        <v>7.7108099999999995</v>
      </c>
      <c r="S193" s="196"/>
      <c r="T193" s="198">
        <f>T194+T201</f>
        <v>0</v>
      </c>
      <c r="AR193" s="199" t="s">
        <v>87</v>
      </c>
      <c r="AT193" s="200" t="s">
        <v>78</v>
      </c>
      <c r="AU193" s="200" t="s">
        <v>87</v>
      </c>
      <c r="AY193" s="199" t="s">
        <v>137</v>
      </c>
      <c r="BK193" s="201">
        <f>BK194+BK201</f>
        <v>0</v>
      </c>
    </row>
    <row r="194" spans="1:65" s="12" customFormat="1" ht="20.85" customHeight="1">
      <c r="B194" s="188"/>
      <c r="C194" s="189"/>
      <c r="D194" s="190" t="s">
        <v>78</v>
      </c>
      <c r="E194" s="202" t="s">
        <v>1584</v>
      </c>
      <c r="F194" s="202" t="s">
        <v>1585</v>
      </c>
      <c r="G194" s="189"/>
      <c r="H194" s="189"/>
      <c r="I194" s="192"/>
      <c r="J194" s="203">
        <f>BK194</f>
        <v>0</v>
      </c>
      <c r="K194" s="189"/>
      <c r="L194" s="194"/>
      <c r="M194" s="195"/>
      <c r="N194" s="196"/>
      <c r="O194" s="196"/>
      <c r="P194" s="197">
        <f>SUM(P195:P200)</f>
        <v>0</v>
      </c>
      <c r="Q194" s="196"/>
      <c r="R194" s="197">
        <f>SUM(R195:R200)</f>
        <v>7.7057899999999995</v>
      </c>
      <c r="S194" s="196"/>
      <c r="T194" s="198">
        <f>SUM(T195:T200)</f>
        <v>0</v>
      </c>
      <c r="AR194" s="199" t="s">
        <v>87</v>
      </c>
      <c r="AT194" s="200" t="s">
        <v>78</v>
      </c>
      <c r="AU194" s="200" t="s">
        <v>89</v>
      </c>
      <c r="AY194" s="199" t="s">
        <v>137</v>
      </c>
      <c r="BK194" s="201">
        <f>SUM(BK195:BK200)</f>
        <v>0</v>
      </c>
    </row>
    <row r="195" spans="1:65" s="2" customFormat="1" ht="36" customHeight="1">
      <c r="A195" s="35"/>
      <c r="B195" s="36"/>
      <c r="C195" s="204" t="s">
        <v>276</v>
      </c>
      <c r="D195" s="204" t="s">
        <v>139</v>
      </c>
      <c r="E195" s="205" t="s">
        <v>1586</v>
      </c>
      <c r="F195" s="206" t="s">
        <v>1587</v>
      </c>
      <c r="G195" s="207" t="s">
        <v>266</v>
      </c>
      <c r="H195" s="208">
        <v>2</v>
      </c>
      <c r="I195" s="209"/>
      <c r="J195" s="210">
        <f t="shared" ref="J195:J200" si="20">ROUND(I195*H195,2)</f>
        <v>0</v>
      </c>
      <c r="K195" s="206" t="s">
        <v>1</v>
      </c>
      <c r="L195" s="40"/>
      <c r="M195" s="211" t="s">
        <v>1</v>
      </c>
      <c r="N195" s="212" t="s">
        <v>44</v>
      </c>
      <c r="O195" s="72"/>
      <c r="P195" s="213">
        <f t="shared" ref="P195:P200" si="21">O195*H195</f>
        <v>0</v>
      </c>
      <c r="Q195" s="213">
        <v>2E-3</v>
      </c>
      <c r="R195" s="213">
        <f t="shared" ref="R195:R200" si="22">Q195*H195</f>
        <v>4.0000000000000001E-3</v>
      </c>
      <c r="S195" s="213">
        <v>0</v>
      </c>
      <c r="T195" s="214">
        <f t="shared" ref="T195:T200" si="23">S195*H195</f>
        <v>0</v>
      </c>
      <c r="U195" s="35"/>
      <c r="V195" s="35"/>
      <c r="W195" s="35"/>
      <c r="X195" s="35"/>
      <c r="Y195" s="35"/>
      <c r="Z195" s="35"/>
      <c r="AA195" s="35"/>
      <c r="AB195" s="35"/>
      <c r="AC195" s="35"/>
      <c r="AD195" s="35"/>
      <c r="AE195" s="35"/>
      <c r="AR195" s="215" t="s">
        <v>144</v>
      </c>
      <c r="AT195" s="215" t="s">
        <v>139</v>
      </c>
      <c r="AU195" s="215" t="s">
        <v>151</v>
      </c>
      <c r="AY195" s="18" t="s">
        <v>137</v>
      </c>
      <c r="BE195" s="216">
        <f t="shared" ref="BE195:BE200" si="24">IF(N195="základní",J195,0)</f>
        <v>0</v>
      </c>
      <c r="BF195" s="216">
        <f t="shared" ref="BF195:BF200" si="25">IF(N195="snížená",J195,0)</f>
        <v>0</v>
      </c>
      <c r="BG195" s="216">
        <f t="shared" ref="BG195:BG200" si="26">IF(N195="zákl. přenesená",J195,0)</f>
        <v>0</v>
      </c>
      <c r="BH195" s="216">
        <f t="shared" ref="BH195:BH200" si="27">IF(N195="sníž. přenesená",J195,0)</f>
        <v>0</v>
      </c>
      <c r="BI195" s="216">
        <f t="shared" ref="BI195:BI200" si="28">IF(N195="nulová",J195,0)</f>
        <v>0</v>
      </c>
      <c r="BJ195" s="18" t="s">
        <v>87</v>
      </c>
      <c r="BK195" s="216">
        <f t="shared" ref="BK195:BK200" si="29">ROUND(I195*H195,2)</f>
        <v>0</v>
      </c>
      <c r="BL195" s="18" t="s">
        <v>144</v>
      </c>
      <c r="BM195" s="215" t="s">
        <v>1588</v>
      </c>
    </row>
    <row r="196" spans="1:65" s="2" customFormat="1" ht="48" customHeight="1">
      <c r="A196" s="35"/>
      <c r="B196" s="36"/>
      <c r="C196" s="250" t="s">
        <v>387</v>
      </c>
      <c r="D196" s="250" t="s">
        <v>230</v>
      </c>
      <c r="E196" s="251" t="s">
        <v>1589</v>
      </c>
      <c r="F196" s="252" t="s">
        <v>1590</v>
      </c>
      <c r="G196" s="253" t="s">
        <v>266</v>
      </c>
      <c r="H196" s="254">
        <v>2</v>
      </c>
      <c r="I196" s="255"/>
      <c r="J196" s="256">
        <f t="shared" si="20"/>
        <v>0</v>
      </c>
      <c r="K196" s="252" t="s">
        <v>1</v>
      </c>
      <c r="L196" s="257"/>
      <c r="M196" s="258" t="s">
        <v>1</v>
      </c>
      <c r="N196" s="259" t="s">
        <v>44</v>
      </c>
      <c r="O196" s="72"/>
      <c r="P196" s="213">
        <f t="shared" si="21"/>
        <v>0</v>
      </c>
      <c r="Q196" s="213">
        <v>1.7999999999999999E-2</v>
      </c>
      <c r="R196" s="213">
        <f t="shared" si="22"/>
        <v>3.5999999999999997E-2</v>
      </c>
      <c r="S196" s="213">
        <v>0</v>
      </c>
      <c r="T196" s="214">
        <f t="shared" si="23"/>
        <v>0</v>
      </c>
      <c r="U196" s="35"/>
      <c r="V196" s="35"/>
      <c r="W196" s="35"/>
      <c r="X196" s="35"/>
      <c r="Y196" s="35"/>
      <c r="Z196" s="35"/>
      <c r="AA196" s="35"/>
      <c r="AB196" s="35"/>
      <c r="AC196" s="35"/>
      <c r="AD196" s="35"/>
      <c r="AE196" s="35"/>
      <c r="AR196" s="215" t="s">
        <v>158</v>
      </c>
      <c r="AT196" s="215" t="s">
        <v>230</v>
      </c>
      <c r="AU196" s="215" t="s">
        <v>151</v>
      </c>
      <c r="AY196" s="18" t="s">
        <v>137</v>
      </c>
      <c r="BE196" s="216">
        <f t="shared" si="24"/>
        <v>0</v>
      </c>
      <c r="BF196" s="216">
        <f t="shared" si="25"/>
        <v>0</v>
      </c>
      <c r="BG196" s="216">
        <f t="shared" si="26"/>
        <v>0</v>
      </c>
      <c r="BH196" s="216">
        <f t="shared" si="27"/>
        <v>0</v>
      </c>
      <c r="BI196" s="216">
        <f t="shared" si="28"/>
        <v>0</v>
      </c>
      <c r="BJ196" s="18" t="s">
        <v>87</v>
      </c>
      <c r="BK196" s="216">
        <f t="shared" si="29"/>
        <v>0</v>
      </c>
      <c r="BL196" s="18" t="s">
        <v>144</v>
      </c>
      <c r="BM196" s="215" t="s">
        <v>1591</v>
      </c>
    </row>
    <row r="197" spans="1:65" s="2" customFormat="1" ht="16.5" customHeight="1">
      <c r="A197" s="35"/>
      <c r="B197" s="36"/>
      <c r="C197" s="204" t="s">
        <v>280</v>
      </c>
      <c r="D197" s="204" t="s">
        <v>139</v>
      </c>
      <c r="E197" s="205" t="s">
        <v>1592</v>
      </c>
      <c r="F197" s="206" t="s">
        <v>1593</v>
      </c>
      <c r="G197" s="207" t="s">
        <v>266</v>
      </c>
      <c r="H197" s="208">
        <v>1</v>
      </c>
      <c r="I197" s="209"/>
      <c r="J197" s="210">
        <f t="shared" si="20"/>
        <v>0</v>
      </c>
      <c r="K197" s="206" t="s">
        <v>1</v>
      </c>
      <c r="L197" s="40"/>
      <c r="M197" s="211" t="s">
        <v>1</v>
      </c>
      <c r="N197" s="212" t="s">
        <v>44</v>
      </c>
      <c r="O197" s="72"/>
      <c r="P197" s="213">
        <f t="shared" si="21"/>
        <v>0</v>
      </c>
      <c r="Q197" s="213">
        <v>5.0000000000000002E-5</v>
      </c>
      <c r="R197" s="213">
        <f t="shared" si="22"/>
        <v>5.0000000000000002E-5</v>
      </c>
      <c r="S197" s="213">
        <v>0</v>
      </c>
      <c r="T197" s="214">
        <f t="shared" si="23"/>
        <v>0</v>
      </c>
      <c r="U197" s="35"/>
      <c r="V197" s="35"/>
      <c r="W197" s="35"/>
      <c r="X197" s="35"/>
      <c r="Y197" s="35"/>
      <c r="Z197" s="35"/>
      <c r="AA197" s="35"/>
      <c r="AB197" s="35"/>
      <c r="AC197" s="35"/>
      <c r="AD197" s="35"/>
      <c r="AE197" s="35"/>
      <c r="AR197" s="215" t="s">
        <v>144</v>
      </c>
      <c r="AT197" s="215" t="s">
        <v>139</v>
      </c>
      <c r="AU197" s="215" t="s">
        <v>151</v>
      </c>
      <c r="AY197" s="18" t="s">
        <v>137</v>
      </c>
      <c r="BE197" s="216">
        <f t="shared" si="24"/>
        <v>0</v>
      </c>
      <c r="BF197" s="216">
        <f t="shared" si="25"/>
        <v>0</v>
      </c>
      <c r="BG197" s="216">
        <f t="shared" si="26"/>
        <v>0</v>
      </c>
      <c r="BH197" s="216">
        <f t="shared" si="27"/>
        <v>0</v>
      </c>
      <c r="BI197" s="216">
        <f t="shared" si="28"/>
        <v>0</v>
      </c>
      <c r="BJ197" s="18" t="s">
        <v>87</v>
      </c>
      <c r="BK197" s="216">
        <f t="shared" si="29"/>
        <v>0</v>
      </c>
      <c r="BL197" s="18" t="s">
        <v>144</v>
      </c>
      <c r="BM197" s="215" t="s">
        <v>1594</v>
      </c>
    </row>
    <row r="198" spans="1:65" s="2" customFormat="1" ht="60" customHeight="1">
      <c r="A198" s="35"/>
      <c r="B198" s="36"/>
      <c r="C198" s="250" t="s">
        <v>394</v>
      </c>
      <c r="D198" s="250" t="s">
        <v>230</v>
      </c>
      <c r="E198" s="251" t="s">
        <v>1595</v>
      </c>
      <c r="F198" s="252" t="s">
        <v>1596</v>
      </c>
      <c r="G198" s="253" t="s">
        <v>266</v>
      </c>
      <c r="H198" s="254">
        <v>1</v>
      </c>
      <c r="I198" s="255"/>
      <c r="J198" s="256">
        <f t="shared" si="20"/>
        <v>0</v>
      </c>
      <c r="K198" s="252" t="s">
        <v>1</v>
      </c>
      <c r="L198" s="257"/>
      <c r="M198" s="258" t="s">
        <v>1</v>
      </c>
      <c r="N198" s="259" t="s">
        <v>44</v>
      </c>
      <c r="O198" s="72"/>
      <c r="P198" s="213">
        <f t="shared" si="21"/>
        <v>0</v>
      </c>
      <c r="Q198" s="213">
        <v>7.5</v>
      </c>
      <c r="R198" s="213">
        <f t="shared" si="22"/>
        <v>7.5</v>
      </c>
      <c r="S198" s="213">
        <v>0</v>
      </c>
      <c r="T198" s="214">
        <f t="shared" si="23"/>
        <v>0</v>
      </c>
      <c r="U198" s="35"/>
      <c r="V198" s="35"/>
      <c r="W198" s="35"/>
      <c r="X198" s="35"/>
      <c r="Y198" s="35"/>
      <c r="Z198" s="35"/>
      <c r="AA198" s="35"/>
      <c r="AB198" s="35"/>
      <c r="AC198" s="35"/>
      <c r="AD198" s="35"/>
      <c r="AE198" s="35"/>
      <c r="AR198" s="215" t="s">
        <v>158</v>
      </c>
      <c r="AT198" s="215" t="s">
        <v>230</v>
      </c>
      <c r="AU198" s="215" t="s">
        <v>151</v>
      </c>
      <c r="AY198" s="18" t="s">
        <v>137</v>
      </c>
      <c r="BE198" s="216">
        <f t="shared" si="24"/>
        <v>0</v>
      </c>
      <c r="BF198" s="216">
        <f t="shared" si="25"/>
        <v>0</v>
      </c>
      <c r="BG198" s="216">
        <f t="shared" si="26"/>
        <v>0</v>
      </c>
      <c r="BH198" s="216">
        <f t="shared" si="27"/>
        <v>0</v>
      </c>
      <c r="BI198" s="216">
        <f t="shared" si="28"/>
        <v>0</v>
      </c>
      <c r="BJ198" s="18" t="s">
        <v>87</v>
      </c>
      <c r="BK198" s="216">
        <f t="shared" si="29"/>
        <v>0</v>
      </c>
      <c r="BL198" s="18" t="s">
        <v>144</v>
      </c>
      <c r="BM198" s="215" t="s">
        <v>1597</v>
      </c>
    </row>
    <row r="199" spans="1:65" s="2" customFormat="1" ht="16.5" customHeight="1">
      <c r="A199" s="35"/>
      <c r="B199" s="36"/>
      <c r="C199" s="204" t="s">
        <v>284</v>
      </c>
      <c r="D199" s="204" t="s">
        <v>139</v>
      </c>
      <c r="E199" s="205" t="s">
        <v>1598</v>
      </c>
      <c r="F199" s="206" t="s">
        <v>1599</v>
      </c>
      <c r="G199" s="207" t="s">
        <v>266</v>
      </c>
      <c r="H199" s="208">
        <v>2</v>
      </c>
      <c r="I199" s="209"/>
      <c r="J199" s="210">
        <f t="shared" si="20"/>
        <v>0</v>
      </c>
      <c r="K199" s="206" t="s">
        <v>1600</v>
      </c>
      <c r="L199" s="40"/>
      <c r="M199" s="211" t="s">
        <v>1</v>
      </c>
      <c r="N199" s="212" t="s">
        <v>44</v>
      </c>
      <c r="O199" s="72"/>
      <c r="P199" s="213">
        <f t="shared" si="21"/>
        <v>0</v>
      </c>
      <c r="Q199" s="213">
        <v>7.2870000000000004E-2</v>
      </c>
      <c r="R199" s="213">
        <f t="shared" si="22"/>
        <v>0.14574000000000001</v>
      </c>
      <c r="S199" s="213">
        <v>0</v>
      </c>
      <c r="T199" s="214">
        <f t="shared" si="23"/>
        <v>0</v>
      </c>
      <c r="U199" s="35"/>
      <c r="V199" s="35"/>
      <c r="W199" s="35"/>
      <c r="X199" s="35"/>
      <c r="Y199" s="35"/>
      <c r="Z199" s="35"/>
      <c r="AA199" s="35"/>
      <c r="AB199" s="35"/>
      <c r="AC199" s="35"/>
      <c r="AD199" s="35"/>
      <c r="AE199" s="35"/>
      <c r="AR199" s="215" t="s">
        <v>144</v>
      </c>
      <c r="AT199" s="215" t="s">
        <v>139</v>
      </c>
      <c r="AU199" s="215" t="s">
        <v>151</v>
      </c>
      <c r="AY199" s="18" t="s">
        <v>137</v>
      </c>
      <c r="BE199" s="216">
        <f t="shared" si="24"/>
        <v>0</v>
      </c>
      <c r="BF199" s="216">
        <f t="shared" si="25"/>
        <v>0</v>
      </c>
      <c r="BG199" s="216">
        <f t="shared" si="26"/>
        <v>0</v>
      </c>
      <c r="BH199" s="216">
        <f t="shared" si="27"/>
        <v>0</v>
      </c>
      <c r="BI199" s="216">
        <f t="shared" si="28"/>
        <v>0</v>
      </c>
      <c r="BJ199" s="18" t="s">
        <v>87</v>
      </c>
      <c r="BK199" s="216">
        <f t="shared" si="29"/>
        <v>0</v>
      </c>
      <c r="BL199" s="18" t="s">
        <v>144</v>
      </c>
      <c r="BM199" s="215" t="s">
        <v>1601</v>
      </c>
    </row>
    <row r="200" spans="1:65" s="2" customFormat="1" ht="16.5" customHeight="1">
      <c r="A200" s="35"/>
      <c r="B200" s="36"/>
      <c r="C200" s="250" t="s">
        <v>401</v>
      </c>
      <c r="D200" s="250" t="s">
        <v>230</v>
      </c>
      <c r="E200" s="251" t="s">
        <v>1602</v>
      </c>
      <c r="F200" s="252" t="s">
        <v>1603</v>
      </c>
      <c r="G200" s="253" t="s">
        <v>266</v>
      </c>
      <c r="H200" s="254">
        <v>2</v>
      </c>
      <c r="I200" s="255"/>
      <c r="J200" s="256">
        <f t="shared" si="20"/>
        <v>0</v>
      </c>
      <c r="K200" s="252" t="s">
        <v>1</v>
      </c>
      <c r="L200" s="257"/>
      <c r="M200" s="258" t="s">
        <v>1</v>
      </c>
      <c r="N200" s="259" t="s">
        <v>44</v>
      </c>
      <c r="O200" s="72"/>
      <c r="P200" s="213">
        <f t="shared" si="21"/>
        <v>0</v>
      </c>
      <c r="Q200" s="213">
        <v>0.01</v>
      </c>
      <c r="R200" s="213">
        <f t="shared" si="22"/>
        <v>0.02</v>
      </c>
      <c r="S200" s="213">
        <v>0</v>
      </c>
      <c r="T200" s="214">
        <f t="shared" si="23"/>
        <v>0</v>
      </c>
      <c r="U200" s="35"/>
      <c r="V200" s="35"/>
      <c r="W200" s="35"/>
      <c r="X200" s="35"/>
      <c r="Y200" s="35"/>
      <c r="Z200" s="35"/>
      <c r="AA200" s="35"/>
      <c r="AB200" s="35"/>
      <c r="AC200" s="35"/>
      <c r="AD200" s="35"/>
      <c r="AE200" s="35"/>
      <c r="AR200" s="215" t="s">
        <v>158</v>
      </c>
      <c r="AT200" s="215" t="s">
        <v>230</v>
      </c>
      <c r="AU200" s="215" t="s">
        <v>151</v>
      </c>
      <c r="AY200" s="18" t="s">
        <v>137</v>
      </c>
      <c r="BE200" s="216">
        <f t="shared" si="24"/>
        <v>0</v>
      </c>
      <c r="BF200" s="216">
        <f t="shared" si="25"/>
        <v>0</v>
      </c>
      <c r="BG200" s="216">
        <f t="shared" si="26"/>
        <v>0</v>
      </c>
      <c r="BH200" s="216">
        <f t="shared" si="27"/>
        <v>0</v>
      </c>
      <c r="BI200" s="216">
        <f t="shared" si="28"/>
        <v>0</v>
      </c>
      <c r="BJ200" s="18" t="s">
        <v>87</v>
      </c>
      <c r="BK200" s="216">
        <f t="shared" si="29"/>
        <v>0</v>
      </c>
      <c r="BL200" s="18" t="s">
        <v>144</v>
      </c>
      <c r="BM200" s="215" t="s">
        <v>1604</v>
      </c>
    </row>
    <row r="201" spans="1:65" s="12" customFormat="1" ht="20.85" customHeight="1">
      <c r="B201" s="188"/>
      <c r="C201" s="189"/>
      <c r="D201" s="190" t="s">
        <v>78</v>
      </c>
      <c r="E201" s="202" t="s">
        <v>1377</v>
      </c>
      <c r="F201" s="202" t="s">
        <v>1378</v>
      </c>
      <c r="G201" s="189"/>
      <c r="H201" s="189"/>
      <c r="I201" s="192"/>
      <c r="J201" s="203">
        <f>BK201</f>
        <v>0</v>
      </c>
      <c r="K201" s="189"/>
      <c r="L201" s="194"/>
      <c r="M201" s="195"/>
      <c r="N201" s="196"/>
      <c r="O201" s="196"/>
      <c r="P201" s="197">
        <f>SUM(P202:P205)</f>
        <v>0</v>
      </c>
      <c r="Q201" s="196"/>
      <c r="R201" s="197">
        <f>SUM(R202:R205)</f>
        <v>5.0200000000000002E-3</v>
      </c>
      <c r="S201" s="196"/>
      <c r="T201" s="198">
        <f>SUM(T202:T205)</f>
        <v>0</v>
      </c>
      <c r="AR201" s="199" t="s">
        <v>87</v>
      </c>
      <c r="AT201" s="200" t="s">
        <v>78</v>
      </c>
      <c r="AU201" s="200" t="s">
        <v>89</v>
      </c>
      <c r="AY201" s="199" t="s">
        <v>137</v>
      </c>
      <c r="BK201" s="201">
        <f>SUM(BK202:BK205)</f>
        <v>0</v>
      </c>
    </row>
    <row r="202" spans="1:65" s="2" customFormat="1" ht="24" customHeight="1">
      <c r="A202" s="35"/>
      <c r="B202" s="36"/>
      <c r="C202" s="204" t="s">
        <v>288</v>
      </c>
      <c r="D202" s="204" t="s">
        <v>139</v>
      </c>
      <c r="E202" s="205" t="s">
        <v>1605</v>
      </c>
      <c r="F202" s="206" t="s">
        <v>1606</v>
      </c>
      <c r="G202" s="207" t="s">
        <v>266</v>
      </c>
      <c r="H202" s="208">
        <v>2</v>
      </c>
      <c r="I202" s="209"/>
      <c r="J202" s="210">
        <f>ROUND(I202*H202,2)</f>
        <v>0</v>
      </c>
      <c r="K202" s="206" t="s">
        <v>143</v>
      </c>
      <c r="L202" s="40"/>
      <c r="M202" s="211" t="s">
        <v>1</v>
      </c>
      <c r="N202" s="212" t="s">
        <v>44</v>
      </c>
      <c r="O202" s="72"/>
      <c r="P202" s="213">
        <f>O202*H202</f>
        <v>0</v>
      </c>
      <c r="Q202" s="213">
        <v>1.0000000000000001E-5</v>
      </c>
      <c r="R202" s="213">
        <f>Q202*H202</f>
        <v>2.0000000000000002E-5</v>
      </c>
      <c r="S202" s="213">
        <v>0</v>
      </c>
      <c r="T202" s="214">
        <f>S202*H202</f>
        <v>0</v>
      </c>
      <c r="U202" s="35"/>
      <c r="V202" s="35"/>
      <c r="W202" s="35"/>
      <c r="X202" s="35"/>
      <c r="Y202" s="35"/>
      <c r="Z202" s="35"/>
      <c r="AA202" s="35"/>
      <c r="AB202" s="35"/>
      <c r="AC202" s="35"/>
      <c r="AD202" s="35"/>
      <c r="AE202" s="35"/>
      <c r="AR202" s="215" t="s">
        <v>144</v>
      </c>
      <c r="AT202" s="215" t="s">
        <v>139</v>
      </c>
      <c r="AU202" s="215" t="s">
        <v>151</v>
      </c>
      <c r="AY202" s="18" t="s">
        <v>137</v>
      </c>
      <c r="BE202" s="216">
        <f>IF(N202="základní",J202,0)</f>
        <v>0</v>
      </c>
      <c r="BF202" s="216">
        <f>IF(N202="snížená",J202,0)</f>
        <v>0</v>
      </c>
      <c r="BG202" s="216">
        <f>IF(N202="zákl. přenesená",J202,0)</f>
        <v>0</v>
      </c>
      <c r="BH202" s="216">
        <f>IF(N202="sníž. přenesená",J202,0)</f>
        <v>0</v>
      </c>
      <c r="BI202" s="216">
        <f>IF(N202="nulová",J202,0)</f>
        <v>0</v>
      </c>
      <c r="BJ202" s="18" t="s">
        <v>87</v>
      </c>
      <c r="BK202" s="216">
        <f>ROUND(I202*H202,2)</f>
        <v>0</v>
      </c>
      <c r="BL202" s="18" t="s">
        <v>144</v>
      </c>
      <c r="BM202" s="215" t="s">
        <v>1607</v>
      </c>
    </row>
    <row r="203" spans="1:65" s="13" customFormat="1" ht="11.25">
      <c r="B203" s="217"/>
      <c r="C203" s="218"/>
      <c r="D203" s="219" t="s">
        <v>145</v>
      </c>
      <c r="E203" s="220" t="s">
        <v>1</v>
      </c>
      <c r="F203" s="221" t="s">
        <v>1608</v>
      </c>
      <c r="G203" s="218"/>
      <c r="H203" s="222">
        <v>2</v>
      </c>
      <c r="I203" s="223"/>
      <c r="J203" s="218"/>
      <c r="K203" s="218"/>
      <c r="L203" s="224"/>
      <c r="M203" s="225"/>
      <c r="N203" s="226"/>
      <c r="O203" s="226"/>
      <c r="P203" s="226"/>
      <c r="Q203" s="226"/>
      <c r="R203" s="226"/>
      <c r="S203" s="226"/>
      <c r="T203" s="227"/>
      <c r="AT203" s="228" t="s">
        <v>145</v>
      </c>
      <c r="AU203" s="228" t="s">
        <v>151</v>
      </c>
      <c r="AV203" s="13" t="s">
        <v>89</v>
      </c>
      <c r="AW203" s="13" t="s">
        <v>34</v>
      </c>
      <c r="AX203" s="13" t="s">
        <v>87</v>
      </c>
      <c r="AY203" s="228" t="s">
        <v>137</v>
      </c>
    </row>
    <row r="204" spans="1:65" s="2" customFormat="1" ht="16.5" customHeight="1">
      <c r="A204" s="35"/>
      <c r="B204" s="36"/>
      <c r="C204" s="250" t="s">
        <v>408</v>
      </c>
      <c r="D204" s="250" t="s">
        <v>230</v>
      </c>
      <c r="E204" s="251" t="s">
        <v>1609</v>
      </c>
      <c r="F204" s="252" t="s">
        <v>1610</v>
      </c>
      <c r="G204" s="253" t="s">
        <v>266</v>
      </c>
      <c r="H204" s="254">
        <v>2</v>
      </c>
      <c r="I204" s="255"/>
      <c r="J204" s="256">
        <f>ROUND(I204*H204,2)</f>
        <v>0</v>
      </c>
      <c r="K204" s="252" t="s">
        <v>143</v>
      </c>
      <c r="L204" s="257"/>
      <c r="M204" s="258" t="s">
        <v>1</v>
      </c>
      <c r="N204" s="259" t="s">
        <v>44</v>
      </c>
      <c r="O204" s="72"/>
      <c r="P204" s="213">
        <f>O204*H204</f>
        <v>0</v>
      </c>
      <c r="Q204" s="213">
        <v>2.5000000000000001E-3</v>
      </c>
      <c r="R204" s="213">
        <f>Q204*H204</f>
        <v>5.0000000000000001E-3</v>
      </c>
      <c r="S204" s="213">
        <v>0</v>
      </c>
      <c r="T204" s="214">
        <f>S204*H204</f>
        <v>0</v>
      </c>
      <c r="U204" s="35"/>
      <c r="V204" s="35"/>
      <c r="W204" s="35"/>
      <c r="X204" s="35"/>
      <c r="Y204" s="35"/>
      <c r="Z204" s="35"/>
      <c r="AA204" s="35"/>
      <c r="AB204" s="35"/>
      <c r="AC204" s="35"/>
      <c r="AD204" s="35"/>
      <c r="AE204" s="35"/>
      <c r="AR204" s="215" t="s">
        <v>158</v>
      </c>
      <c r="AT204" s="215" t="s">
        <v>230</v>
      </c>
      <c r="AU204" s="215" t="s">
        <v>151</v>
      </c>
      <c r="AY204" s="18" t="s">
        <v>137</v>
      </c>
      <c r="BE204" s="216">
        <f>IF(N204="základní",J204,0)</f>
        <v>0</v>
      </c>
      <c r="BF204" s="216">
        <f>IF(N204="snížená",J204,0)</f>
        <v>0</v>
      </c>
      <c r="BG204" s="216">
        <f>IF(N204="zákl. přenesená",J204,0)</f>
        <v>0</v>
      </c>
      <c r="BH204" s="216">
        <f>IF(N204="sníž. přenesená",J204,0)</f>
        <v>0</v>
      </c>
      <c r="BI204" s="216">
        <f>IF(N204="nulová",J204,0)</f>
        <v>0</v>
      </c>
      <c r="BJ204" s="18" t="s">
        <v>87</v>
      </c>
      <c r="BK204" s="216">
        <f>ROUND(I204*H204,2)</f>
        <v>0</v>
      </c>
      <c r="BL204" s="18" t="s">
        <v>144</v>
      </c>
      <c r="BM204" s="215" t="s">
        <v>1611</v>
      </c>
    </row>
    <row r="205" spans="1:65" s="13" customFormat="1" ht="11.25">
      <c r="B205" s="217"/>
      <c r="C205" s="218"/>
      <c r="D205" s="219" t="s">
        <v>145</v>
      </c>
      <c r="E205" s="220" t="s">
        <v>1</v>
      </c>
      <c r="F205" s="221" t="s">
        <v>1612</v>
      </c>
      <c r="G205" s="218"/>
      <c r="H205" s="222">
        <v>2</v>
      </c>
      <c r="I205" s="223"/>
      <c r="J205" s="218"/>
      <c r="K205" s="218"/>
      <c r="L205" s="224"/>
      <c r="M205" s="276"/>
      <c r="N205" s="277"/>
      <c r="O205" s="277"/>
      <c r="P205" s="277"/>
      <c r="Q205" s="277"/>
      <c r="R205" s="277"/>
      <c r="S205" s="277"/>
      <c r="T205" s="278"/>
      <c r="AT205" s="228" t="s">
        <v>145</v>
      </c>
      <c r="AU205" s="228" t="s">
        <v>151</v>
      </c>
      <c r="AV205" s="13" t="s">
        <v>89</v>
      </c>
      <c r="AW205" s="13" t="s">
        <v>34</v>
      </c>
      <c r="AX205" s="13" t="s">
        <v>87</v>
      </c>
      <c r="AY205" s="228" t="s">
        <v>137</v>
      </c>
    </row>
    <row r="206" spans="1:65" s="2" customFormat="1" ht="6.95" customHeight="1">
      <c r="A206" s="35"/>
      <c r="B206" s="55"/>
      <c r="C206" s="56"/>
      <c r="D206" s="56"/>
      <c r="E206" s="56"/>
      <c r="F206" s="56"/>
      <c r="G206" s="56"/>
      <c r="H206" s="56"/>
      <c r="I206" s="153"/>
      <c r="J206" s="56"/>
      <c r="K206" s="56"/>
      <c r="L206" s="40"/>
      <c r="M206" s="35"/>
      <c r="O206" s="35"/>
      <c r="P206" s="35"/>
      <c r="Q206" s="35"/>
      <c r="R206" s="35"/>
      <c r="S206" s="35"/>
      <c r="T206" s="35"/>
      <c r="U206" s="35"/>
      <c r="V206" s="35"/>
      <c r="W206" s="35"/>
      <c r="X206" s="35"/>
      <c r="Y206" s="35"/>
      <c r="Z206" s="35"/>
      <c r="AA206" s="35"/>
      <c r="AB206" s="35"/>
      <c r="AC206" s="35"/>
      <c r="AD206" s="35"/>
      <c r="AE206" s="35"/>
    </row>
  </sheetData>
  <sheetProtection algorithmName="SHA-512" hashValue="VrCiVcTP9/Msx+CV2RPaqV7d4bZm6UGfgXv4qxupOWony+e9McIe+VrSZhtEQZlbasqDEZy7fV2bmsoM0nL+GA==" saltValue="GFqpeLma7m2EFatk20IbhH14joQ0iY+aAZHXXLHiYo7ZqnqSDrfAx9xZWnEKJEG/dRgLlHRywTEyH92D9agiNg==" spinCount="100000" sheet="1" objects="1" scenarios="1" formatColumns="0" formatRows="0" autoFilter="0"/>
  <autoFilter ref="C125:K205" xr:uid="{00000000-0009-0000-0000-000004000000}"/>
  <mergeCells count="9">
    <mergeCell ref="E87:H87"/>
    <mergeCell ref="E116:H116"/>
    <mergeCell ref="E118:H118"/>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0" orientation="portrait"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7"/>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9"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9"/>
      <c r="L2" s="290"/>
      <c r="M2" s="290"/>
      <c r="N2" s="290"/>
      <c r="O2" s="290"/>
      <c r="P2" s="290"/>
      <c r="Q2" s="290"/>
      <c r="R2" s="290"/>
      <c r="S2" s="290"/>
      <c r="T2" s="290"/>
      <c r="U2" s="290"/>
      <c r="V2" s="290"/>
      <c r="AT2" s="18" t="s">
        <v>101</v>
      </c>
    </row>
    <row r="3" spans="1:46" s="1" customFormat="1" ht="6.95" customHeight="1">
      <c r="B3" s="110"/>
      <c r="C3" s="111"/>
      <c r="D3" s="111"/>
      <c r="E3" s="111"/>
      <c r="F3" s="111"/>
      <c r="G3" s="111"/>
      <c r="H3" s="111"/>
      <c r="I3" s="112"/>
      <c r="J3" s="111"/>
      <c r="K3" s="111"/>
      <c r="L3" s="21"/>
      <c r="AT3" s="18" t="s">
        <v>89</v>
      </c>
    </row>
    <row r="4" spans="1:46" s="1" customFormat="1" ht="24.95" customHeight="1">
      <c r="B4" s="21"/>
      <c r="D4" s="113" t="s">
        <v>106</v>
      </c>
      <c r="I4" s="109"/>
      <c r="L4" s="21"/>
      <c r="M4" s="114" t="s">
        <v>10</v>
      </c>
      <c r="AT4" s="18" t="s">
        <v>4</v>
      </c>
    </row>
    <row r="5" spans="1:46" s="1" customFormat="1" ht="6.95" customHeight="1">
      <c r="B5" s="21"/>
      <c r="I5" s="109"/>
      <c r="L5" s="21"/>
    </row>
    <row r="6" spans="1:46" s="1" customFormat="1" ht="12" customHeight="1">
      <c r="B6" s="21"/>
      <c r="D6" s="115" t="s">
        <v>16</v>
      </c>
      <c r="I6" s="109"/>
      <c r="L6" s="21"/>
    </row>
    <row r="7" spans="1:46" s="1" customFormat="1" ht="16.5" customHeight="1">
      <c r="B7" s="21"/>
      <c r="E7" s="320" t="str">
        <f>'Rekapitulace stavby'!K6</f>
        <v>Malešická, 3. etapa, č. akce 1000053, Praha 3</v>
      </c>
      <c r="F7" s="321"/>
      <c r="G7" s="321"/>
      <c r="H7" s="321"/>
      <c r="I7" s="109"/>
      <c r="L7" s="21"/>
    </row>
    <row r="8" spans="1:46" s="2" customFormat="1" ht="12" customHeight="1">
      <c r="A8" s="35"/>
      <c r="B8" s="40"/>
      <c r="C8" s="35"/>
      <c r="D8" s="115" t="s">
        <v>107</v>
      </c>
      <c r="E8" s="35"/>
      <c r="F8" s="35"/>
      <c r="G8" s="35"/>
      <c r="H8" s="35"/>
      <c r="I8" s="116"/>
      <c r="J8" s="35"/>
      <c r="K8" s="35"/>
      <c r="L8" s="52"/>
      <c r="S8" s="35"/>
      <c r="T8" s="35"/>
      <c r="U8" s="35"/>
      <c r="V8" s="35"/>
      <c r="W8" s="35"/>
      <c r="X8" s="35"/>
      <c r="Y8" s="35"/>
      <c r="Z8" s="35"/>
      <c r="AA8" s="35"/>
      <c r="AB8" s="35"/>
      <c r="AC8" s="35"/>
      <c r="AD8" s="35"/>
      <c r="AE8" s="35"/>
    </row>
    <row r="9" spans="1:46" s="2" customFormat="1" ht="16.5" customHeight="1">
      <c r="A9" s="35"/>
      <c r="B9" s="40"/>
      <c r="C9" s="35"/>
      <c r="D9" s="35"/>
      <c r="E9" s="322" t="s">
        <v>1613</v>
      </c>
      <c r="F9" s="323"/>
      <c r="G9" s="323"/>
      <c r="H9" s="323"/>
      <c r="I9" s="116"/>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5" t="s">
        <v>20</v>
      </c>
      <c r="E12" s="35"/>
      <c r="F12" s="117" t="s">
        <v>21</v>
      </c>
      <c r="G12" s="35"/>
      <c r="H12" s="35"/>
      <c r="I12" s="118" t="s">
        <v>22</v>
      </c>
      <c r="J12" s="119" t="str">
        <f>'Rekapitulace stavby'!AN8</f>
        <v>11. 7. 2019</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5" t="s">
        <v>24</v>
      </c>
      <c r="E14" s="35"/>
      <c r="F14" s="35"/>
      <c r="G14" s="35"/>
      <c r="H14" s="35"/>
      <c r="I14" s="118" t="s">
        <v>25</v>
      </c>
      <c r="J14" s="117"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7" t="s">
        <v>26</v>
      </c>
      <c r="F15" s="35"/>
      <c r="G15" s="35"/>
      <c r="H15" s="35"/>
      <c r="I15" s="118" t="s">
        <v>27</v>
      </c>
      <c r="J15" s="117"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28</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4" t="str">
        <f>'Rekapitulace stavby'!E14</f>
        <v>Vyplň údaj</v>
      </c>
      <c r="F18" s="325"/>
      <c r="G18" s="325"/>
      <c r="H18" s="325"/>
      <c r="I18" s="118"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30</v>
      </c>
      <c r="E20" s="35"/>
      <c r="F20" s="35"/>
      <c r="G20" s="35"/>
      <c r="H20" s="35"/>
      <c r="I20" s="118" t="s">
        <v>25</v>
      </c>
      <c r="J20" s="117" t="s">
        <v>31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32</v>
      </c>
      <c r="F21" s="35"/>
      <c r="G21" s="35"/>
      <c r="H21" s="35"/>
      <c r="I21" s="118" t="s">
        <v>27</v>
      </c>
      <c r="J21" s="117" t="s">
        <v>33</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35</v>
      </c>
      <c r="E23" s="35"/>
      <c r="F23" s="35"/>
      <c r="G23" s="35"/>
      <c r="H23" s="35"/>
      <c r="I23" s="118" t="s">
        <v>25</v>
      </c>
      <c r="J23" s="117"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
        <v>36</v>
      </c>
      <c r="F24" s="35"/>
      <c r="G24" s="35"/>
      <c r="H24" s="35"/>
      <c r="I24" s="118" t="s">
        <v>27</v>
      </c>
      <c r="J24" s="117"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6" t="s">
        <v>1</v>
      </c>
      <c r="F27" s="326"/>
      <c r="G27" s="326"/>
      <c r="H27" s="326"/>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116"/>
      <c r="J30" s="127">
        <f>ROUND(J118,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9"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43</v>
      </c>
      <c r="E33" s="115" t="s">
        <v>44</v>
      </c>
      <c r="F33" s="131">
        <f>ROUND((SUM(BE118:BE196)),  2)</f>
        <v>0</v>
      </c>
      <c r="G33" s="35"/>
      <c r="H33" s="35"/>
      <c r="I33" s="132">
        <v>0.21</v>
      </c>
      <c r="J33" s="131">
        <f>ROUND(((SUM(BE118:BE196))*I33),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45</v>
      </c>
      <c r="F34" s="131">
        <f>ROUND((SUM(BF118:BF196)),  2)</f>
        <v>0</v>
      </c>
      <c r="G34" s="35"/>
      <c r="H34" s="35"/>
      <c r="I34" s="132">
        <v>0.15</v>
      </c>
      <c r="J34" s="131">
        <f>ROUND(((SUM(BF118:BF196))*I34),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5" t="s">
        <v>46</v>
      </c>
      <c r="F35" s="131">
        <f>ROUND((SUM(BG118:BG196)),  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5" t="s">
        <v>47</v>
      </c>
      <c r="F36" s="131">
        <f>ROUND((SUM(BH118:BH196)),  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5" t="s">
        <v>48</v>
      </c>
      <c r="F37" s="131">
        <f>ROUND((SUM(BI118:BI196)),  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49</v>
      </c>
      <c r="E39" s="135"/>
      <c r="F39" s="135"/>
      <c r="G39" s="136" t="s">
        <v>50</v>
      </c>
      <c r="H39" s="137" t="s">
        <v>51</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1:31" s="1" customFormat="1" ht="14.45" customHeight="1">
      <c r="B41" s="21"/>
      <c r="I41" s="109"/>
      <c r="L41" s="21"/>
    </row>
    <row r="42" spans="1:31" s="1" customFormat="1" ht="14.45" customHeight="1">
      <c r="B42" s="21"/>
      <c r="I42" s="109"/>
      <c r="L42" s="21"/>
    </row>
    <row r="43" spans="1:31" s="1" customFormat="1" ht="14.45" customHeight="1">
      <c r="B43" s="21"/>
      <c r="I43" s="109"/>
      <c r="L43" s="21"/>
    </row>
    <row r="44" spans="1:31" s="1" customFormat="1" ht="14.45" customHeight="1">
      <c r="B44" s="21"/>
      <c r="I44" s="109"/>
      <c r="L44" s="21"/>
    </row>
    <row r="45" spans="1:31" s="1" customFormat="1" ht="14.45" customHeight="1">
      <c r="B45" s="21"/>
      <c r="I45" s="109"/>
      <c r="L45" s="21"/>
    </row>
    <row r="46" spans="1:31" s="1" customFormat="1" ht="14.45" customHeight="1">
      <c r="B46" s="21"/>
      <c r="I46" s="109"/>
      <c r="L46" s="21"/>
    </row>
    <row r="47" spans="1:31" s="1" customFormat="1" ht="14.45" customHeight="1">
      <c r="B47" s="21"/>
      <c r="I47" s="109"/>
      <c r="L47" s="21"/>
    </row>
    <row r="48" spans="1:31" s="1" customFormat="1" ht="14.45" customHeight="1">
      <c r="B48" s="21"/>
      <c r="I48" s="109"/>
      <c r="L48" s="21"/>
    </row>
    <row r="49" spans="1:31" s="1" customFormat="1" ht="14.45" customHeight="1">
      <c r="B49" s="21"/>
      <c r="I49" s="109"/>
      <c r="L49" s="21"/>
    </row>
    <row r="50" spans="1:31" s="2" customFormat="1" ht="14.45" customHeight="1">
      <c r="B50" s="52"/>
      <c r="D50" s="141" t="s">
        <v>52</v>
      </c>
      <c r="E50" s="142"/>
      <c r="F50" s="142"/>
      <c r="G50" s="141" t="s">
        <v>53</v>
      </c>
      <c r="H50" s="142"/>
      <c r="I50" s="143"/>
      <c r="J50" s="142"/>
      <c r="K50" s="142"/>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4" t="s">
        <v>54</v>
      </c>
      <c r="E61" s="145"/>
      <c r="F61" s="146" t="s">
        <v>55</v>
      </c>
      <c r="G61" s="144" t="s">
        <v>54</v>
      </c>
      <c r="H61" s="145"/>
      <c r="I61" s="147"/>
      <c r="J61" s="148" t="s">
        <v>55</v>
      </c>
      <c r="K61" s="145"/>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41" t="s">
        <v>56</v>
      </c>
      <c r="E65" s="149"/>
      <c r="F65" s="149"/>
      <c r="G65" s="141" t="s">
        <v>57</v>
      </c>
      <c r="H65" s="149"/>
      <c r="I65" s="150"/>
      <c r="J65" s="149"/>
      <c r="K65" s="14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4" t="s">
        <v>54</v>
      </c>
      <c r="E76" s="145"/>
      <c r="F76" s="146" t="s">
        <v>55</v>
      </c>
      <c r="G76" s="144" t="s">
        <v>54</v>
      </c>
      <c r="H76" s="145"/>
      <c r="I76" s="147"/>
      <c r="J76" s="148" t="s">
        <v>55</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47"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47" s="2" customFormat="1" ht="24.95" customHeight="1">
      <c r="A82" s="35"/>
      <c r="B82" s="36"/>
      <c r="C82" s="24" t="s">
        <v>109</v>
      </c>
      <c r="D82" s="37"/>
      <c r="E82" s="37"/>
      <c r="F82" s="37"/>
      <c r="G82" s="37"/>
      <c r="H82" s="37"/>
      <c r="I82" s="116"/>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7" t="str">
        <f>E7</f>
        <v>Malešická, 3. etapa, č. akce 1000053, Praha 3</v>
      </c>
      <c r="F85" s="328"/>
      <c r="G85" s="328"/>
      <c r="H85" s="328"/>
      <c r="I85" s="116"/>
      <c r="J85" s="37"/>
      <c r="K85" s="37"/>
      <c r="L85" s="52"/>
      <c r="S85" s="35"/>
      <c r="T85" s="35"/>
      <c r="U85" s="35"/>
      <c r="V85" s="35"/>
      <c r="W85" s="35"/>
      <c r="X85" s="35"/>
      <c r="Y85" s="35"/>
      <c r="Z85" s="35"/>
      <c r="AA85" s="35"/>
      <c r="AB85" s="35"/>
      <c r="AC85" s="35"/>
      <c r="AD85" s="35"/>
      <c r="AE85" s="35"/>
    </row>
    <row r="86" spans="1:47" s="2" customFormat="1" ht="12" customHeight="1">
      <c r="A86" s="35"/>
      <c r="B86" s="36"/>
      <c r="C86" s="30" t="s">
        <v>107</v>
      </c>
      <c r="D86" s="37"/>
      <c r="E86" s="37"/>
      <c r="F86" s="37"/>
      <c r="G86" s="37"/>
      <c r="H86" s="37"/>
      <c r="I86" s="116"/>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99" t="str">
        <f>E9</f>
        <v>SO.180 - Dopravně-inženýrské opatření</v>
      </c>
      <c r="F87" s="329"/>
      <c r="G87" s="329"/>
      <c r="H87" s="329"/>
      <c r="I87" s="116"/>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Praha 3</v>
      </c>
      <c r="G89" s="37"/>
      <c r="H89" s="37"/>
      <c r="I89" s="118" t="s">
        <v>22</v>
      </c>
      <c r="J89" s="67" t="str">
        <f>IF(J12="","",J12)</f>
        <v>11. 7. 2019</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Technická správa komunikací hl.m. Prahy, a.s.</v>
      </c>
      <c r="G91" s="37"/>
      <c r="H91" s="37"/>
      <c r="I91" s="118" t="s">
        <v>30</v>
      </c>
      <c r="J91" s="33" t="str">
        <f>E21</f>
        <v>CR Project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118" t="s">
        <v>35</v>
      </c>
      <c r="J92" s="33" t="str">
        <f>E24</f>
        <v>Josef Nentwich</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47" s="2" customFormat="1" ht="29.25" customHeight="1">
      <c r="A94" s="35"/>
      <c r="B94" s="36"/>
      <c r="C94" s="157" t="s">
        <v>110</v>
      </c>
      <c r="D94" s="158"/>
      <c r="E94" s="158"/>
      <c r="F94" s="158"/>
      <c r="G94" s="158"/>
      <c r="H94" s="158"/>
      <c r="I94" s="159"/>
      <c r="J94" s="160" t="s">
        <v>111</v>
      </c>
      <c r="K94" s="158"/>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112</v>
      </c>
      <c r="D96" s="37"/>
      <c r="E96" s="37"/>
      <c r="F96" s="37"/>
      <c r="G96" s="37"/>
      <c r="H96" s="37"/>
      <c r="I96" s="116"/>
      <c r="J96" s="85">
        <f>J118</f>
        <v>0</v>
      </c>
      <c r="K96" s="37"/>
      <c r="L96" s="52"/>
      <c r="S96" s="35"/>
      <c r="T96" s="35"/>
      <c r="U96" s="35"/>
      <c r="V96" s="35"/>
      <c r="W96" s="35"/>
      <c r="X96" s="35"/>
      <c r="Y96" s="35"/>
      <c r="Z96" s="35"/>
      <c r="AA96" s="35"/>
      <c r="AB96" s="35"/>
      <c r="AC96" s="35"/>
      <c r="AD96" s="35"/>
      <c r="AE96" s="35"/>
      <c r="AU96" s="18" t="s">
        <v>113</v>
      </c>
    </row>
    <row r="97" spans="1:31" s="9" customFormat="1" ht="24.95" customHeight="1">
      <c r="B97" s="162"/>
      <c r="C97" s="163"/>
      <c r="D97" s="164" t="s">
        <v>114</v>
      </c>
      <c r="E97" s="165"/>
      <c r="F97" s="165"/>
      <c r="G97" s="165"/>
      <c r="H97" s="165"/>
      <c r="I97" s="166"/>
      <c r="J97" s="167">
        <f>J119</f>
        <v>0</v>
      </c>
      <c r="K97" s="163"/>
      <c r="L97" s="168"/>
    </row>
    <row r="98" spans="1:31" s="10" customFormat="1" ht="19.899999999999999" customHeight="1">
      <c r="B98" s="169"/>
      <c r="C98" s="170"/>
      <c r="D98" s="171" t="s">
        <v>119</v>
      </c>
      <c r="E98" s="172"/>
      <c r="F98" s="172"/>
      <c r="G98" s="172"/>
      <c r="H98" s="172"/>
      <c r="I98" s="173"/>
      <c r="J98" s="174">
        <f>J120</f>
        <v>0</v>
      </c>
      <c r="K98" s="170"/>
      <c r="L98" s="175"/>
    </row>
    <row r="99" spans="1:31" s="2" customFormat="1" ht="21.75" customHeight="1">
      <c r="A99" s="35"/>
      <c r="B99" s="36"/>
      <c r="C99" s="37"/>
      <c r="D99" s="37"/>
      <c r="E99" s="37"/>
      <c r="F99" s="37"/>
      <c r="G99" s="37"/>
      <c r="H99" s="37"/>
      <c r="I99" s="116"/>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153"/>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156"/>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122</v>
      </c>
      <c r="D105" s="37"/>
      <c r="E105" s="37"/>
      <c r="F105" s="37"/>
      <c r="G105" s="37"/>
      <c r="H105" s="37"/>
      <c r="I105" s="116"/>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116"/>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116"/>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27" t="str">
        <f>E7</f>
        <v>Malešická, 3. etapa, č. akce 1000053, Praha 3</v>
      </c>
      <c r="F108" s="328"/>
      <c r="G108" s="328"/>
      <c r="H108" s="328"/>
      <c r="I108" s="116"/>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107</v>
      </c>
      <c r="D109" s="37"/>
      <c r="E109" s="37"/>
      <c r="F109" s="37"/>
      <c r="G109" s="37"/>
      <c r="H109" s="37"/>
      <c r="I109" s="116"/>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299" t="str">
        <f>E9</f>
        <v>SO.180 - Dopravně-inženýrské opatření</v>
      </c>
      <c r="F110" s="329"/>
      <c r="G110" s="329"/>
      <c r="H110" s="329"/>
      <c r="I110" s="116"/>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116"/>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Praha 3</v>
      </c>
      <c r="G112" s="37"/>
      <c r="H112" s="37"/>
      <c r="I112" s="118" t="s">
        <v>22</v>
      </c>
      <c r="J112" s="67" t="str">
        <f>IF(J12="","",J12)</f>
        <v>11. 7. 2019</v>
      </c>
      <c r="K112" s="37"/>
      <c r="L112" s="52"/>
      <c r="S112" s="35"/>
      <c r="T112" s="35"/>
      <c r="U112" s="35"/>
      <c r="V112" s="35"/>
      <c r="W112" s="35"/>
      <c r="X112" s="35"/>
      <c r="Y112" s="35"/>
      <c r="Z112" s="35"/>
      <c r="AA112" s="35"/>
      <c r="AB112" s="35"/>
      <c r="AC112" s="35"/>
      <c r="AD112" s="35"/>
      <c r="AE112" s="35"/>
    </row>
    <row r="113" spans="1:65" s="2" customFormat="1" ht="6.95" customHeight="1">
      <c r="A113" s="35"/>
      <c r="B113" s="36"/>
      <c r="C113" s="37"/>
      <c r="D113" s="37"/>
      <c r="E113" s="37"/>
      <c r="F113" s="37"/>
      <c r="G113" s="37"/>
      <c r="H113" s="37"/>
      <c r="I113" s="116"/>
      <c r="J113" s="37"/>
      <c r="K113" s="37"/>
      <c r="L113" s="52"/>
      <c r="S113" s="35"/>
      <c r="T113" s="35"/>
      <c r="U113" s="35"/>
      <c r="V113" s="35"/>
      <c r="W113" s="35"/>
      <c r="X113" s="35"/>
      <c r="Y113" s="35"/>
      <c r="Z113" s="35"/>
      <c r="AA113" s="35"/>
      <c r="AB113" s="35"/>
      <c r="AC113" s="35"/>
      <c r="AD113" s="35"/>
      <c r="AE113" s="35"/>
    </row>
    <row r="114" spans="1:65" s="2" customFormat="1" ht="15.2" customHeight="1">
      <c r="A114" s="35"/>
      <c r="B114" s="36"/>
      <c r="C114" s="30" t="s">
        <v>24</v>
      </c>
      <c r="D114" s="37"/>
      <c r="E114" s="37"/>
      <c r="F114" s="28" t="str">
        <f>E15</f>
        <v>Technická správa komunikací hl.m. Prahy, a.s.</v>
      </c>
      <c r="G114" s="37"/>
      <c r="H114" s="37"/>
      <c r="I114" s="118" t="s">
        <v>30</v>
      </c>
      <c r="J114" s="33" t="str">
        <f>E21</f>
        <v>CR Project s.r.o.</v>
      </c>
      <c r="K114" s="37"/>
      <c r="L114" s="52"/>
      <c r="S114" s="35"/>
      <c r="T114" s="35"/>
      <c r="U114" s="35"/>
      <c r="V114" s="35"/>
      <c r="W114" s="35"/>
      <c r="X114" s="35"/>
      <c r="Y114" s="35"/>
      <c r="Z114" s="35"/>
      <c r="AA114" s="35"/>
      <c r="AB114" s="35"/>
      <c r="AC114" s="35"/>
      <c r="AD114" s="35"/>
      <c r="AE114" s="35"/>
    </row>
    <row r="115" spans="1:65" s="2" customFormat="1" ht="15.2" customHeight="1">
      <c r="A115" s="35"/>
      <c r="B115" s="36"/>
      <c r="C115" s="30" t="s">
        <v>28</v>
      </c>
      <c r="D115" s="37"/>
      <c r="E115" s="37"/>
      <c r="F115" s="28" t="str">
        <f>IF(E18="","",E18)</f>
        <v>Vyplň údaj</v>
      </c>
      <c r="G115" s="37"/>
      <c r="H115" s="37"/>
      <c r="I115" s="118" t="s">
        <v>35</v>
      </c>
      <c r="J115" s="33" t="str">
        <f>E24</f>
        <v>Josef Nentwich</v>
      </c>
      <c r="K115" s="37"/>
      <c r="L115" s="52"/>
      <c r="S115" s="35"/>
      <c r="T115" s="35"/>
      <c r="U115" s="35"/>
      <c r="V115" s="35"/>
      <c r="W115" s="35"/>
      <c r="X115" s="35"/>
      <c r="Y115" s="35"/>
      <c r="Z115" s="35"/>
      <c r="AA115" s="35"/>
      <c r="AB115" s="35"/>
      <c r="AC115" s="35"/>
      <c r="AD115" s="35"/>
      <c r="AE115" s="35"/>
    </row>
    <row r="116" spans="1:65" s="2" customFormat="1" ht="10.35" customHeight="1">
      <c r="A116" s="35"/>
      <c r="B116" s="36"/>
      <c r="C116" s="37"/>
      <c r="D116" s="37"/>
      <c r="E116" s="37"/>
      <c r="F116" s="37"/>
      <c r="G116" s="37"/>
      <c r="H116" s="37"/>
      <c r="I116" s="116"/>
      <c r="J116" s="37"/>
      <c r="K116" s="37"/>
      <c r="L116" s="52"/>
      <c r="S116" s="35"/>
      <c r="T116" s="35"/>
      <c r="U116" s="35"/>
      <c r="V116" s="35"/>
      <c r="W116" s="35"/>
      <c r="X116" s="35"/>
      <c r="Y116" s="35"/>
      <c r="Z116" s="35"/>
      <c r="AA116" s="35"/>
      <c r="AB116" s="35"/>
      <c r="AC116" s="35"/>
      <c r="AD116" s="35"/>
      <c r="AE116" s="35"/>
    </row>
    <row r="117" spans="1:65" s="11" customFormat="1" ht="29.25" customHeight="1">
      <c r="A117" s="176"/>
      <c r="B117" s="177"/>
      <c r="C117" s="178" t="s">
        <v>123</v>
      </c>
      <c r="D117" s="179" t="s">
        <v>64</v>
      </c>
      <c r="E117" s="179" t="s">
        <v>60</v>
      </c>
      <c r="F117" s="179" t="s">
        <v>61</v>
      </c>
      <c r="G117" s="179" t="s">
        <v>124</v>
      </c>
      <c r="H117" s="179" t="s">
        <v>125</v>
      </c>
      <c r="I117" s="180" t="s">
        <v>126</v>
      </c>
      <c r="J117" s="179" t="s">
        <v>111</v>
      </c>
      <c r="K117" s="181" t="s">
        <v>127</v>
      </c>
      <c r="L117" s="182"/>
      <c r="M117" s="76" t="s">
        <v>1</v>
      </c>
      <c r="N117" s="77" t="s">
        <v>43</v>
      </c>
      <c r="O117" s="77" t="s">
        <v>128</v>
      </c>
      <c r="P117" s="77" t="s">
        <v>129</v>
      </c>
      <c r="Q117" s="77" t="s">
        <v>130</v>
      </c>
      <c r="R117" s="77" t="s">
        <v>131</v>
      </c>
      <c r="S117" s="77" t="s">
        <v>132</v>
      </c>
      <c r="T117" s="78" t="s">
        <v>133</v>
      </c>
      <c r="U117" s="176"/>
      <c r="V117" s="176"/>
      <c r="W117" s="176"/>
      <c r="X117" s="176"/>
      <c r="Y117" s="176"/>
      <c r="Z117" s="176"/>
      <c r="AA117" s="176"/>
      <c r="AB117" s="176"/>
      <c r="AC117" s="176"/>
      <c r="AD117" s="176"/>
      <c r="AE117" s="176"/>
    </row>
    <row r="118" spans="1:65" s="2" customFormat="1" ht="22.9" customHeight="1">
      <c r="A118" s="35"/>
      <c r="B118" s="36"/>
      <c r="C118" s="83" t="s">
        <v>134</v>
      </c>
      <c r="D118" s="37"/>
      <c r="E118" s="37"/>
      <c r="F118" s="37"/>
      <c r="G118" s="37"/>
      <c r="H118" s="37"/>
      <c r="I118" s="116"/>
      <c r="J118" s="183">
        <f>BK118</f>
        <v>0</v>
      </c>
      <c r="K118" s="37"/>
      <c r="L118" s="40"/>
      <c r="M118" s="79"/>
      <c r="N118" s="184"/>
      <c r="O118" s="80"/>
      <c r="P118" s="185">
        <f>P119</f>
        <v>0</v>
      </c>
      <c r="Q118" s="80"/>
      <c r="R118" s="185">
        <f>R119</f>
        <v>0</v>
      </c>
      <c r="S118" s="80"/>
      <c r="T118" s="186">
        <f>T119</f>
        <v>0</v>
      </c>
      <c r="U118" s="35"/>
      <c r="V118" s="35"/>
      <c r="W118" s="35"/>
      <c r="X118" s="35"/>
      <c r="Y118" s="35"/>
      <c r="Z118" s="35"/>
      <c r="AA118" s="35"/>
      <c r="AB118" s="35"/>
      <c r="AC118" s="35"/>
      <c r="AD118" s="35"/>
      <c r="AE118" s="35"/>
      <c r="AT118" s="18" t="s">
        <v>78</v>
      </c>
      <c r="AU118" s="18" t="s">
        <v>113</v>
      </c>
      <c r="BK118" s="187">
        <f>BK119</f>
        <v>0</v>
      </c>
    </row>
    <row r="119" spans="1:65" s="12" customFormat="1" ht="25.9" customHeight="1">
      <c r="B119" s="188"/>
      <c r="C119" s="189"/>
      <c r="D119" s="190" t="s">
        <v>78</v>
      </c>
      <c r="E119" s="191" t="s">
        <v>135</v>
      </c>
      <c r="F119" s="191" t="s">
        <v>136</v>
      </c>
      <c r="G119" s="189"/>
      <c r="H119" s="189"/>
      <c r="I119" s="192"/>
      <c r="J119" s="193">
        <f>BK119</f>
        <v>0</v>
      </c>
      <c r="K119" s="189"/>
      <c r="L119" s="194"/>
      <c r="M119" s="195"/>
      <c r="N119" s="196"/>
      <c r="O119" s="196"/>
      <c r="P119" s="197">
        <f>P120</f>
        <v>0</v>
      </c>
      <c r="Q119" s="196"/>
      <c r="R119" s="197">
        <f>R120</f>
        <v>0</v>
      </c>
      <c r="S119" s="196"/>
      <c r="T119" s="198">
        <f>T120</f>
        <v>0</v>
      </c>
      <c r="AR119" s="199" t="s">
        <v>87</v>
      </c>
      <c r="AT119" s="200" t="s">
        <v>78</v>
      </c>
      <c r="AU119" s="200" t="s">
        <v>79</v>
      </c>
      <c r="AY119" s="199" t="s">
        <v>137</v>
      </c>
      <c r="BK119" s="201">
        <f>BK120</f>
        <v>0</v>
      </c>
    </row>
    <row r="120" spans="1:65" s="12" customFormat="1" ht="22.9" customHeight="1">
      <c r="B120" s="188"/>
      <c r="C120" s="189"/>
      <c r="D120" s="190" t="s">
        <v>78</v>
      </c>
      <c r="E120" s="202" t="s">
        <v>177</v>
      </c>
      <c r="F120" s="202" t="s">
        <v>499</v>
      </c>
      <c r="G120" s="189"/>
      <c r="H120" s="189"/>
      <c r="I120" s="192"/>
      <c r="J120" s="203">
        <f>BK120</f>
        <v>0</v>
      </c>
      <c r="K120" s="189"/>
      <c r="L120" s="194"/>
      <c r="M120" s="195"/>
      <c r="N120" s="196"/>
      <c r="O120" s="196"/>
      <c r="P120" s="197">
        <f>SUM(P121:P196)</f>
        <v>0</v>
      </c>
      <c r="Q120" s="196"/>
      <c r="R120" s="197">
        <f>SUM(R121:R196)</f>
        <v>0</v>
      </c>
      <c r="S120" s="196"/>
      <c r="T120" s="198">
        <f>SUM(T121:T196)</f>
        <v>0</v>
      </c>
      <c r="AR120" s="199" t="s">
        <v>87</v>
      </c>
      <c r="AT120" s="200" t="s">
        <v>78</v>
      </c>
      <c r="AU120" s="200" t="s">
        <v>87</v>
      </c>
      <c r="AY120" s="199" t="s">
        <v>137</v>
      </c>
      <c r="BK120" s="201">
        <f>SUM(BK121:BK196)</f>
        <v>0</v>
      </c>
    </row>
    <row r="121" spans="1:65" s="2" customFormat="1" ht="16.5" customHeight="1">
      <c r="A121" s="35"/>
      <c r="B121" s="36"/>
      <c r="C121" s="204" t="s">
        <v>87</v>
      </c>
      <c r="D121" s="204" t="s">
        <v>139</v>
      </c>
      <c r="E121" s="205" t="s">
        <v>1614</v>
      </c>
      <c r="F121" s="206" t="s">
        <v>1615</v>
      </c>
      <c r="G121" s="207" t="s">
        <v>552</v>
      </c>
      <c r="H121" s="208">
        <v>1</v>
      </c>
      <c r="I121" s="209"/>
      <c r="J121" s="210">
        <f>ROUND(I121*H121,2)</f>
        <v>0</v>
      </c>
      <c r="K121" s="206" t="s">
        <v>1</v>
      </c>
      <c r="L121" s="40"/>
      <c r="M121" s="211" t="s">
        <v>1</v>
      </c>
      <c r="N121" s="212" t="s">
        <v>44</v>
      </c>
      <c r="O121" s="72"/>
      <c r="P121" s="213">
        <f>O121*H121</f>
        <v>0</v>
      </c>
      <c r="Q121" s="213">
        <v>0</v>
      </c>
      <c r="R121" s="213">
        <f>Q121*H121</f>
        <v>0</v>
      </c>
      <c r="S121" s="213">
        <v>0</v>
      </c>
      <c r="T121" s="214">
        <f>S121*H121</f>
        <v>0</v>
      </c>
      <c r="U121" s="35"/>
      <c r="V121" s="35"/>
      <c r="W121" s="35"/>
      <c r="X121" s="35"/>
      <c r="Y121" s="35"/>
      <c r="Z121" s="35"/>
      <c r="AA121" s="35"/>
      <c r="AB121" s="35"/>
      <c r="AC121" s="35"/>
      <c r="AD121" s="35"/>
      <c r="AE121" s="35"/>
      <c r="AR121" s="215" t="s">
        <v>1616</v>
      </c>
      <c r="AT121" s="215" t="s">
        <v>139</v>
      </c>
      <c r="AU121" s="215" t="s">
        <v>89</v>
      </c>
      <c r="AY121" s="18" t="s">
        <v>137</v>
      </c>
      <c r="BE121" s="216">
        <f>IF(N121="základní",J121,0)</f>
        <v>0</v>
      </c>
      <c r="BF121" s="216">
        <f>IF(N121="snížená",J121,0)</f>
        <v>0</v>
      </c>
      <c r="BG121" s="216">
        <f>IF(N121="zákl. přenesená",J121,0)</f>
        <v>0</v>
      </c>
      <c r="BH121" s="216">
        <f>IF(N121="sníž. přenesená",J121,0)</f>
        <v>0</v>
      </c>
      <c r="BI121" s="216">
        <f>IF(N121="nulová",J121,0)</f>
        <v>0</v>
      </c>
      <c r="BJ121" s="18" t="s">
        <v>87</v>
      </c>
      <c r="BK121" s="216">
        <f>ROUND(I121*H121,2)</f>
        <v>0</v>
      </c>
      <c r="BL121" s="18" t="s">
        <v>1616</v>
      </c>
      <c r="BM121" s="215" t="s">
        <v>1617</v>
      </c>
    </row>
    <row r="122" spans="1:65" s="2" customFormat="1" ht="24" customHeight="1">
      <c r="A122" s="35"/>
      <c r="B122" s="36"/>
      <c r="C122" s="204" t="s">
        <v>89</v>
      </c>
      <c r="D122" s="204" t="s">
        <v>139</v>
      </c>
      <c r="E122" s="205" t="s">
        <v>1618</v>
      </c>
      <c r="F122" s="206" t="s">
        <v>1619</v>
      </c>
      <c r="G122" s="207" t="s">
        <v>266</v>
      </c>
      <c r="H122" s="208">
        <v>37</v>
      </c>
      <c r="I122" s="209"/>
      <c r="J122" s="210">
        <f>ROUND(I122*H122,2)</f>
        <v>0</v>
      </c>
      <c r="K122" s="206" t="s">
        <v>143</v>
      </c>
      <c r="L122" s="40"/>
      <c r="M122" s="211" t="s">
        <v>1</v>
      </c>
      <c r="N122" s="212" t="s">
        <v>44</v>
      </c>
      <c r="O122" s="72"/>
      <c r="P122" s="213">
        <f>O122*H122</f>
        <v>0</v>
      </c>
      <c r="Q122" s="213">
        <v>0</v>
      </c>
      <c r="R122" s="213">
        <f>Q122*H122</f>
        <v>0</v>
      </c>
      <c r="S122" s="213">
        <v>0</v>
      </c>
      <c r="T122" s="214">
        <f>S122*H122</f>
        <v>0</v>
      </c>
      <c r="U122" s="35"/>
      <c r="V122" s="35"/>
      <c r="W122" s="35"/>
      <c r="X122" s="35"/>
      <c r="Y122" s="35"/>
      <c r="Z122" s="35"/>
      <c r="AA122" s="35"/>
      <c r="AB122" s="35"/>
      <c r="AC122" s="35"/>
      <c r="AD122" s="35"/>
      <c r="AE122" s="35"/>
      <c r="AR122" s="215" t="s">
        <v>144</v>
      </c>
      <c r="AT122" s="215" t="s">
        <v>139</v>
      </c>
      <c r="AU122" s="215" t="s">
        <v>89</v>
      </c>
      <c r="AY122" s="18" t="s">
        <v>137</v>
      </c>
      <c r="BE122" s="216">
        <f>IF(N122="základní",J122,0)</f>
        <v>0</v>
      </c>
      <c r="BF122" s="216">
        <f>IF(N122="snížená",J122,0)</f>
        <v>0</v>
      </c>
      <c r="BG122" s="216">
        <f>IF(N122="zákl. přenesená",J122,0)</f>
        <v>0</v>
      </c>
      <c r="BH122" s="216">
        <f>IF(N122="sníž. přenesená",J122,0)</f>
        <v>0</v>
      </c>
      <c r="BI122" s="216">
        <f>IF(N122="nulová",J122,0)</f>
        <v>0</v>
      </c>
      <c r="BJ122" s="18" t="s">
        <v>87</v>
      </c>
      <c r="BK122" s="216">
        <f>ROUND(I122*H122,2)</f>
        <v>0</v>
      </c>
      <c r="BL122" s="18" t="s">
        <v>144</v>
      </c>
      <c r="BM122" s="215" t="s">
        <v>1620</v>
      </c>
    </row>
    <row r="123" spans="1:65" s="15" customFormat="1" ht="11.25">
      <c r="B123" s="240"/>
      <c r="C123" s="241"/>
      <c r="D123" s="219" t="s">
        <v>145</v>
      </c>
      <c r="E123" s="242" t="s">
        <v>1</v>
      </c>
      <c r="F123" s="243" t="s">
        <v>1621</v>
      </c>
      <c r="G123" s="241"/>
      <c r="H123" s="242" t="s">
        <v>1</v>
      </c>
      <c r="I123" s="244"/>
      <c r="J123" s="241"/>
      <c r="K123" s="241"/>
      <c r="L123" s="245"/>
      <c r="M123" s="246"/>
      <c r="N123" s="247"/>
      <c r="O123" s="247"/>
      <c r="P123" s="247"/>
      <c r="Q123" s="247"/>
      <c r="R123" s="247"/>
      <c r="S123" s="247"/>
      <c r="T123" s="248"/>
      <c r="AT123" s="249" t="s">
        <v>145</v>
      </c>
      <c r="AU123" s="249" t="s">
        <v>89</v>
      </c>
      <c r="AV123" s="15" t="s">
        <v>87</v>
      </c>
      <c r="AW123" s="15" t="s">
        <v>34</v>
      </c>
      <c r="AX123" s="15" t="s">
        <v>79</v>
      </c>
      <c r="AY123" s="249" t="s">
        <v>137</v>
      </c>
    </row>
    <row r="124" spans="1:65" s="13" customFormat="1" ht="11.25">
      <c r="B124" s="217"/>
      <c r="C124" s="218"/>
      <c r="D124" s="219" t="s">
        <v>145</v>
      </c>
      <c r="E124" s="220" t="s">
        <v>1</v>
      </c>
      <c r="F124" s="221" t="s">
        <v>1622</v>
      </c>
      <c r="G124" s="218"/>
      <c r="H124" s="222">
        <v>1</v>
      </c>
      <c r="I124" s="223"/>
      <c r="J124" s="218"/>
      <c r="K124" s="218"/>
      <c r="L124" s="224"/>
      <c r="M124" s="225"/>
      <c r="N124" s="226"/>
      <c r="O124" s="226"/>
      <c r="P124" s="226"/>
      <c r="Q124" s="226"/>
      <c r="R124" s="226"/>
      <c r="S124" s="226"/>
      <c r="T124" s="227"/>
      <c r="AT124" s="228" t="s">
        <v>145</v>
      </c>
      <c r="AU124" s="228" t="s">
        <v>89</v>
      </c>
      <c r="AV124" s="13" t="s">
        <v>89</v>
      </c>
      <c r="AW124" s="13" t="s">
        <v>34</v>
      </c>
      <c r="AX124" s="13" t="s">
        <v>79</v>
      </c>
      <c r="AY124" s="228" t="s">
        <v>137</v>
      </c>
    </row>
    <row r="125" spans="1:65" s="13" customFormat="1" ht="11.25">
      <c r="B125" s="217"/>
      <c r="C125" s="218"/>
      <c r="D125" s="219" t="s">
        <v>145</v>
      </c>
      <c r="E125" s="220" t="s">
        <v>1</v>
      </c>
      <c r="F125" s="221" t="s">
        <v>1623</v>
      </c>
      <c r="G125" s="218"/>
      <c r="H125" s="222">
        <v>1</v>
      </c>
      <c r="I125" s="223"/>
      <c r="J125" s="218"/>
      <c r="K125" s="218"/>
      <c r="L125" s="224"/>
      <c r="M125" s="225"/>
      <c r="N125" s="226"/>
      <c r="O125" s="226"/>
      <c r="P125" s="226"/>
      <c r="Q125" s="226"/>
      <c r="R125" s="226"/>
      <c r="S125" s="226"/>
      <c r="T125" s="227"/>
      <c r="AT125" s="228" t="s">
        <v>145</v>
      </c>
      <c r="AU125" s="228" t="s">
        <v>89</v>
      </c>
      <c r="AV125" s="13" t="s">
        <v>89</v>
      </c>
      <c r="AW125" s="13" t="s">
        <v>34</v>
      </c>
      <c r="AX125" s="13" t="s">
        <v>79</v>
      </c>
      <c r="AY125" s="228" t="s">
        <v>137</v>
      </c>
    </row>
    <row r="126" spans="1:65" s="13" customFormat="1" ht="11.25">
      <c r="B126" s="217"/>
      <c r="C126" s="218"/>
      <c r="D126" s="219" t="s">
        <v>145</v>
      </c>
      <c r="E126" s="220" t="s">
        <v>1</v>
      </c>
      <c r="F126" s="221" t="s">
        <v>1624</v>
      </c>
      <c r="G126" s="218"/>
      <c r="H126" s="222">
        <v>1</v>
      </c>
      <c r="I126" s="223"/>
      <c r="J126" s="218"/>
      <c r="K126" s="218"/>
      <c r="L126" s="224"/>
      <c r="M126" s="225"/>
      <c r="N126" s="226"/>
      <c r="O126" s="226"/>
      <c r="P126" s="226"/>
      <c r="Q126" s="226"/>
      <c r="R126" s="226"/>
      <c r="S126" s="226"/>
      <c r="T126" s="227"/>
      <c r="AT126" s="228" t="s">
        <v>145</v>
      </c>
      <c r="AU126" s="228" t="s">
        <v>89</v>
      </c>
      <c r="AV126" s="13" t="s">
        <v>89</v>
      </c>
      <c r="AW126" s="13" t="s">
        <v>34</v>
      </c>
      <c r="AX126" s="13" t="s">
        <v>79</v>
      </c>
      <c r="AY126" s="228" t="s">
        <v>137</v>
      </c>
    </row>
    <row r="127" spans="1:65" s="13" customFormat="1" ht="11.25">
      <c r="B127" s="217"/>
      <c r="C127" s="218"/>
      <c r="D127" s="219" t="s">
        <v>145</v>
      </c>
      <c r="E127" s="220" t="s">
        <v>1</v>
      </c>
      <c r="F127" s="221" t="s">
        <v>1625</v>
      </c>
      <c r="G127" s="218"/>
      <c r="H127" s="222">
        <v>3</v>
      </c>
      <c r="I127" s="223"/>
      <c r="J127" s="218"/>
      <c r="K127" s="218"/>
      <c r="L127" s="224"/>
      <c r="M127" s="225"/>
      <c r="N127" s="226"/>
      <c r="O127" s="226"/>
      <c r="P127" s="226"/>
      <c r="Q127" s="226"/>
      <c r="R127" s="226"/>
      <c r="S127" s="226"/>
      <c r="T127" s="227"/>
      <c r="AT127" s="228" t="s">
        <v>145</v>
      </c>
      <c r="AU127" s="228" t="s">
        <v>89</v>
      </c>
      <c r="AV127" s="13" t="s">
        <v>89</v>
      </c>
      <c r="AW127" s="13" t="s">
        <v>34</v>
      </c>
      <c r="AX127" s="13" t="s">
        <v>79</v>
      </c>
      <c r="AY127" s="228" t="s">
        <v>137</v>
      </c>
    </row>
    <row r="128" spans="1:65" s="13" customFormat="1" ht="11.25">
      <c r="B128" s="217"/>
      <c r="C128" s="218"/>
      <c r="D128" s="219" t="s">
        <v>145</v>
      </c>
      <c r="E128" s="220" t="s">
        <v>1</v>
      </c>
      <c r="F128" s="221" t="s">
        <v>1626</v>
      </c>
      <c r="G128" s="218"/>
      <c r="H128" s="222">
        <v>1</v>
      </c>
      <c r="I128" s="223"/>
      <c r="J128" s="218"/>
      <c r="K128" s="218"/>
      <c r="L128" s="224"/>
      <c r="M128" s="225"/>
      <c r="N128" s="226"/>
      <c r="O128" s="226"/>
      <c r="P128" s="226"/>
      <c r="Q128" s="226"/>
      <c r="R128" s="226"/>
      <c r="S128" s="226"/>
      <c r="T128" s="227"/>
      <c r="AT128" s="228" t="s">
        <v>145</v>
      </c>
      <c r="AU128" s="228" t="s">
        <v>89</v>
      </c>
      <c r="AV128" s="13" t="s">
        <v>89</v>
      </c>
      <c r="AW128" s="13" t="s">
        <v>34</v>
      </c>
      <c r="AX128" s="13" t="s">
        <v>79</v>
      </c>
      <c r="AY128" s="228" t="s">
        <v>137</v>
      </c>
    </row>
    <row r="129" spans="2:51" s="13" customFormat="1" ht="11.25">
      <c r="B129" s="217"/>
      <c r="C129" s="218"/>
      <c r="D129" s="219" t="s">
        <v>145</v>
      </c>
      <c r="E129" s="220" t="s">
        <v>1</v>
      </c>
      <c r="F129" s="221" t="s">
        <v>1627</v>
      </c>
      <c r="G129" s="218"/>
      <c r="H129" s="222">
        <v>1</v>
      </c>
      <c r="I129" s="223"/>
      <c r="J129" s="218"/>
      <c r="K129" s="218"/>
      <c r="L129" s="224"/>
      <c r="M129" s="225"/>
      <c r="N129" s="226"/>
      <c r="O129" s="226"/>
      <c r="P129" s="226"/>
      <c r="Q129" s="226"/>
      <c r="R129" s="226"/>
      <c r="S129" s="226"/>
      <c r="T129" s="227"/>
      <c r="AT129" s="228" t="s">
        <v>145</v>
      </c>
      <c r="AU129" s="228" t="s">
        <v>89</v>
      </c>
      <c r="AV129" s="13" t="s">
        <v>89</v>
      </c>
      <c r="AW129" s="13" t="s">
        <v>34</v>
      </c>
      <c r="AX129" s="13" t="s">
        <v>79</v>
      </c>
      <c r="AY129" s="228" t="s">
        <v>137</v>
      </c>
    </row>
    <row r="130" spans="2:51" s="13" customFormat="1" ht="11.25">
      <c r="B130" s="217"/>
      <c r="C130" s="218"/>
      <c r="D130" s="219" t="s">
        <v>145</v>
      </c>
      <c r="E130" s="220" t="s">
        <v>1</v>
      </c>
      <c r="F130" s="221" t="s">
        <v>1628</v>
      </c>
      <c r="G130" s="218"/>
      <c r="H130" s="222">
        <v>1</v>
      </c>
      <c r="I130" s="223"/>
      <c r="J130" s="218"/>
      <c r="K130" s="218"/>
      <c r="L130" s="224"/>
      <c r="M130" s="225"/>
      <c r="N130" s="226"/>
      <c r="O130" s="226"/>
      <c r="P130" s="226"/>
      <c r="Q130" s="226"/>
      <c r="R130" s="226"/>
      <c r="S130" s="226"/>
      <c r="T130" s="227"/>
      <c r="AT130" s="228" t="s">
        <v>145</v>
      </c>
      <c r="AU130" s="228" t="s">
        <v>89</v>
      </c>
      <c r="AV130" s="13" t="s">
        <v>89</v>
      </c>
      <c r="AW130" s="13" t="s">
        <v>34</v>
      </c>
      <c r="AX130" s="13" t="s">
        <v>79</v>
      </c>
      <c r="AY130" s="228" t="s">
        <v>137</v>
      </c>
    </row>
    <row r="131" spans="2:51" s="13" customFormat="1" ht="11.25">
      <c r="B131" s="217"/>
      <c r="C131" s="218"/>
      <c r="D131" s="219" t="s">
        <v>145</v>
      </c>
      <c r="E131" s="220" t="s">
        <v>1</v>
      </c>
      <c r="F131" s="221" t="s">
        <v>1629</v>
      </c>
      <c r="G131" s="218"/>
      <c r="H131" s="222">
        <v>1</v>
      </c>
      <c r="I131" s="223"/>
      <c r="J131" s="218"/>
      <c r="K131" s="218"/>
      <c r="L131" s="224"/>
      <c r="M131" s="225"/>
      <c r="N131" s="226"/>
      <c r="O131" s="226"/>
      <c r="P131" s="226"/>
      <c r="Q131" s="226"/>
      <c r="R131" s="226"/>
      <c r="S131" s="226"/>
      <c r="T131" s="227"/>
      <c r="AT131" s="228" t="s">
        <v>145</v>
      </c>
      <c r="AU131" s="228" t="s">
        <v>89</v>
      </c>
      <c r="AV131" s="13" t="s">
        <v>89</v>
      </c>
      <c r="AW131" s="13" t="s">
        <v>34</v>
      </c>
      <c r="AX131" s="13" t="s">
        <v>79</v>
      </c>
      <c r="AY131" s="228" t="s">
        <v>137</v>
      </c>
    </row>
    <row r="132" spans="2:51" s="16" customFormat="1" ht="11.25">
      <c r="B132" s="265"/>
      <c r="C132" s="266"/>
      <c r="D132" s="219" t="s">
        <v>145</v>
      </c>
      <c r="E132" s="267" t="s">
        <v>1</v>
      </c>
      <c r="F132" s="268" t="s">
        <v>936</v>
      </c>
      <c r="G132" s="266"/>
      <c r="H132" s="269">
        <v>10</v>
      </c>
      <c r="I132" s="270"/>
      <c r="J132" s="266"/>
      <c r="K132" s="266"/>
      <c r="L132" s="271"/>
      <c r="M132" s="272"/>
      <c r="N132" s="273"/>
      <c r="O132" s="273"/>
      <c r="P132" s="273"/>
      <c r="Q132" s="273"/>
      <c r="R132" s="273"/>
      <c r="S132" s="273"/>
      <c r="T132" s="274"/>
      <c r="AT132" s="275" t="s">
        <v>145</v>
      </c>
      <c r="AU132" s="275" t="s">
        <v>89</v>
      </c>
      <c r="AV132" s="16" t="s">
        <v>151</v>
      </c>
      <c r="AW132" s="16" t="s">
        <v>34</v>
      </c>
      <c r="AX132" s="16" t="s">
        <v>79</v>
      </c>
      <c r="AY132" s="275" t="s">
        <v>137</v>
      </c>
    </row>
    <row r="133" spans="2:51" s="15" customFormat="1" ht="11.25">
      <c r="B133" s="240"/>
      <c r="C133" s="241"/>
      <c r="D133" s="219" t="s">
        <v>145</v>
      </c>
      <c r="E133" s="242" t="s">
        <v>1</v>
      </c>
      <c r="F133" s="243" t="s">
        <v>1630</v>
      </c>
      <c r="G133" s="241"/>
      <c r="H133" s="242" t="s">
        <v>1</v>
      </c>
      <c r="I133" s="244"/>
      <c r="J133" s="241"/>
      <c r="K133" s="241"/>
      <c r="L133" s="245"/>
      <c r="M133" s="246"/>
      <c r="N133" s="247"/>
      <c r="O133" s="247"/>
      <c r="P133" s="247"/>
      <c r="Q133" s="247"/>
      <c r="R133" s="247"/>
      <c r="S133" s="247"/>
      <c r="T133" s="248"/>
      <c r="AT133" s="249" t="s">
        <v>145</v>
      </c>
      <c r="AU133" s="249" t="s">
        <v>89</v>
      </c>
      <c r="AV133" s="15" t="s">
        <v>87</v>
      </c>
      <c r="AW133" s="15" t="s">
        <v>34</v>
      </c>
      <c r="AX133" s="15" t="s">
        <v>79</v>
      </c>
      <c r="AY133" s="249" t="s">
        <v>137</v>
      </c>
    </row>
    <row r="134" spans="2:51" s="13" customFormat="1" ht="11.25">
      <c r="B134" s="217"/>
      <c r="C134" s="218"/>
      <c r="D134" s="219" t="s">
        <v>145</v>
      </c>
      <c r="E134" s="220" t="s">
        <v>1</v>
      </c>
      <c r="F134" s="221" t="s">
        <v>1631</v>
      </c>
      <c r="G134" s="218"/>
      <c r="H134" s="222">
        <v>2</v>
      </c>
      <c r="I134" s="223"/>
      <c r="J134" s="218"/>
      <c r="K134" s="218"/>
      <c r="L134" s="224"/>
      <c r="M134" s="225"/>
      <c r="N134" s="226"/>
      <c r="O134" s="226"/>
      <c r="P134" s="226"/>
      <c r="Q134" s="226"/>
      <c r="R134" s="226"/>
      <c r="S134" s="226"/>
      <c r="T134" s="227"/>
      <c r="AT134" s="228" t="s">
        <v>145</v>
      </c>
      <c r="AU134" s="228" t="s">
        <v>89</v>
      </c>
      <c r="AV134" s="13" t="s">
        <v>89</v>
      </c>
      <c r="AW134" s="13" t="s">
        <v>34</v>
      </c>
      <c r="AX134" s="13" t="s">
        <v>79</v>
      </c>
      <c r="AY134" s="228" t="s">
        <v>137</v>
      </c>
    </row>
    <row r="135" spans="2:51" s="13" customFormat="1" ht="11.25">
      <c r="B135" s="217"/>
      <c r="C135" s="218"/>
      <c r="D135" s="219" t="s">
        <v>145</v>
      </c>
      <c r="E135" s="220" t="s">
        <v>1</v>
      </c>
      <c r="F135" s="221" t="s">
        <v>1626</v>
      </c>
      <c r="G135" s="218"/>
      <c r="H135" s="222">
        <v>1</v>
      </c>
      <c r="I135" s="223"/>
      <c r="J135" s="218"/>
      <c r="K135" s="218"/>
      <c r="L135" s="224"/>
      <c r="M135" s="225"/>
      <c r="N135" s="226"/>
      <c r="O135" s="226"/>
      <c r="P135" s="226"/>
      <c r="Q135" s="226"/>
      <c r="R135" s="226"/>
      <c r="S135" s="226"/>
      <c r="T135" s="227"/>
      <c r="AT135" s="228" t="s">
        <v>145</v>
      </c>
      <c r="AU135" s="228" t="s">
        <v>89</v>
      </c>
      <c r="AV135" s="13" t="s">
        <v>89</v>
      </c>
      <c r="AW135" s="13" t="s">
        <v>34</v>
      </c>
      <c r="AX135" s="13" t="s">
        <v>79</v>
      </c>
      <c r="AY135" s="228" t="s">
        <v>137</v>
      </c>
    </row>
    <row r="136" spans="2:51" s="13" customFormat="1" ht="11.25">
      <c r="B136" s="217"/>
      <c r="C136" s="218"/>
      <c r="D136" s="219" t="s">
        <v>145</v>
      </c>
      <c r="E136" s="220" t="s">
        <v>1</v>
      </c>
      <c r="F136" s="221" t="s">
        <v>1627</v>
      </c>
      <c r="G136" s="218"/>
      <c r="H136" s="222">
        <v>1</v>
      </c>
      <c r="I136" s="223"/>
      <c r="J136" s="218"/>
      <c r="K136" s="218"/>
      <c r="L136" s="224"/>
      <c r="M136" s="225"/>
      <c r="N136" s="226"/>
      <c r="O136" s="226"/>
      <c r="P136" s="226"/>
      <c r="Q136" s="226"/>
      <c r="R136" s="226"/>
      <c r="S136" s="226"/>
      <c r="T136" s="227"/>
      <c r="AT136" s="228" t="s">
        <v>145</v>
      </c>
      <c r="AU136" s="228" t="s">
        <v>89</v>
      </c>
      <c r="AV136" s="13" t="s">
        <v>89</v>
      </c>
      <c r="AW136" s="13" t="s">
        <v>34</v>
      </c>
      <c r="AX136" s="13" t="s">
        <v>79</v>
      </c>
      <c r="AY136" s="228" t="s">
        <v>137</v>
      </c>
    </row>
    <row r="137" spans="2:51" s="13" customFormat="1" ht="11.25">
      <c r="B137" s="217"/>
      <c r="C137" s="218"/>
      <c r="D137" s="219" t="s">
        <v>145</v>
      </c>
      <c r="E137" s="220" t="s">
        <v>1</v>
      </c>
      <c r="F137" s="221" t="s">
        <v>1632</v>
      </c>
      <c r="G137" s="218"/>
      <c r="H137" s="222">
        <v>1</v>
      </c>
      <c r="I137" s="223"/>
      <c r="J137" s="218"/>
      <c r="K137" s="218"/>
      <c r="L137" s="224"/>
      <c r="M137" s="225"/>
      <c r="N137" s="226"/>
      <c r="O137" s="226"/>
      <c r="P137" s="226"/>
      <c r="Q137" s="226"/>
      <c r="R137" s="226"/>
      <c r="S137" s="226"/>
      <c r="T137" s="227"/>
      <c r="AT137" s="228" t="s">
        <v>145</v>
      </c>
      <c r="AU137" s="228" t="s">
        <v>89</v>
      </c>
      <c r="AV137" s="13" t="s">
        <v>89</v>
      </c>
      <c r="AW137" s="13" t="s">
        <v>34</v>
      </c>
      <c r="AX137" s="13" t="s">
        <v>79</v>
      </c>
      <c r="AY137" s="228" t="s">
        <v>137</v>
      </c>
    </row>
    <row r="138" spans="2:51" s="13" customFormat="1" ht="11.25">
      <c r="B138" s="217"/>
      <c r="C138" s="218"/>
      <c r="D138" s="219" t="s">
        <v>145</v>
      </c>
      <c r="E138" s="220" t="s">
        <v>1</v>
      </c>
      <c r="F138" s="221" t="s">
        <v>1628</v>
      </c>
      <c r="G138" s="218"/>
      <c r="H138" s="222">
        <v>1</v>
      </c>
      <c r="I138" s="223"/>
      <c r="J138" s="218"/>
      <c r="K138" s="218"/>
      <c r="L138" s="224"/>
      <c r="M138" s="225"/>
      <c r="N138" s="226"/>
      <c r="O138" s="226"/>
      <c r="P138" s="226"/>
      <c r="Q138" s="226"/>
      <c r="R138" s="226"/>
      <c r="S138" s="226"/>
      <c r="T138" s="227"/>
      <c r="AT138" s="228" t="s">
        <v>145</v>
      </c>
      <c r="AU138" s="228" t="s">
        <v>89</v>
      </c>
      <c r="AV138" s="13" t="s">
        <v>89</v>
      </c>
      <c r="AW138" s="13" t="s">
        <v>34</v>
      </c>
      <c r="AX138" s="13" t="s">
        <v>79</v>
      </c>
      <c r="AY138" s="228" t="s">
        <v>137</v>
      </c>
    </row>
    <row r="139" spans="2:51" s="13" customFormat="1" ht="11.25">
      <c r="B139" s="217"/>
      <c r="C139" s="218"/>
      <c r="D139" s="219" t="s">
        <v>145</v>
      </c>
      <c r="E139" s="220" t="s">
        <v>1</v>
      </c>
      <c r="F139" s="221" t="s">
        <v>1629</v>
      </c>
      <c r="G139" s="218"/>
      <c r="H139" s="222">
        <v>1</v>
      </c>
      <c r="I139" s="223"/>
      <c r="J139" s="218"/>
      <c r="K139" s="218"/>
      <c r="L139" s="224"/>
      <c r="M139" s="225"/>
      <c r="N139" s="226"/>
      <c r="O139" s="226"/>
      <c r="P139" s="226"/>
      <c r="Q139" s="226"/>
      <c r="R139" s="226"/>
      <c r="S139" s="226"/>
      <c r="T139" s="227"/>
      <c r="AT139" s="228" t="s">
        <v>145</v>
      </c>
      <c r="AU139" s="228" t="s">
        <v>89</v>
      </c>
      <c r="AV139" s="13" t="s">
        <v>89</v>
      </c>
      <c r="AW139" s="13" t="s">
        <v>34</v>
      </c>
      <c r="AX139" s="13" t="s">
        <v>79</v>
      </c>
      <c r="AY139" s="228" t="s">
        <v>137</v>
      </c>
    </row>
    <row r="140" spans="2:51" s="16" customFormat="1" ht="11.25">
      <c r="B140" s="265"/>
      <c r="C140" s="266"/>
      <c r="D140" s="219" t="s">
        <v>145</v>
      </c>
      <c r="E140" s="267" t="s">
        <v>1</v>
      </c>
      <c r="F140" s="268" t="s">
        <v>936</v>
      </c>
      <c r="G140" s="266"/>
      <c r="H140" s="269">
        <v>7</v>
      </c>
      <c r="I140" s="270"/>
      <c r="J140" s="266"/>
      <c r="K140" s="266"/>
      <c r="L140" s="271"/>
      <c r="M140" s="272"/>
      <c r="N140" s="273"/>
      <c r="O140" s="273"/>
      <c r="P140" s="273"/>
      <c r="Q140" s="273"/>
      <c r="R140" s="273"/>
      <c r="S140" s="273"/>
      <c r="T140" s="274"/>
      <c r="AT140" s="275" t="s">
        <v>145</v>
      </c>
      <c r="AU140" s="275" t="s">
        <v>89</v>
      </c>
      <c r="AV140" s="16" t="s">
        <v>151</v>
      </c>
      <c r="AW140" s="16" t="s">
        <v>34</v>
      </c>
      <c r="AX140" s="16" t="s">
        <v>79</v>
      </c>
      <c r="AY140" s="275" t="s">
        <v>137</v>
      </c>
    </row>
    <row r="141" spans="2:51" s="15" customFormat="1" ht="11.25">
      <c r="B141" s="240"/>
      <c r="C141" s="241"/>
      <c r="D141" s="219" t="s">
        <v>145</v>
      </c>
      <c r="E141" s="242" t="s">
        <v>1</v>
      </c>
      <c r="F141" s="243" t="s">
        <v>1633</v>
      </c>
      <c r="G141" s="241"/>
      <c r="H141" s="242" t="s">
        <v>1</v>
      </c>
      <c r="I141" s="244"/>
      <c r="J141" s="241"/>
      <c r="K141" s="241"/>
      <c r="L141" s="245"/>
      <c r="M141" s="246"/>
      <c r="N141" s="247"/>
      <c r="O141" s="247"/>
      <c r="P141" s="247"/>
      <c r="Q141" s="247"/>
      <c r="R141" s="247"/>
      <c r="S141" s="247"/>
      <c r="T141" s="248"/>
      <c r="AT141" s="249" t="s">
        <v>145</v>
      </c>
      <c r="AU141" s="249" t="s">
        <v>89</v>
      </c>
      <c r="AV141" s="15" t="s">
        <v>87</v>
      </c>
      <c r="AW141" s="15" t="s">
        <v>34</v>
      </c>
      <c r="AX141" s="15" t="s">
        <v>79</v>
      </c>
      <c r="AY141" s="249" t="s">
        <v>137</v>
      </c>
    </row>
    <row r="142" spans="2:51" s="13" customFormat="1" ht="11.25">
      <c r="B142" s="217"/>
      <c r="C142" s="218"/>
      <c r="D142" s="219" t="s">
        <v>145</v>
      </c>
      <c r="E142" s="220" t="s">
        <v>1</v>
      </c>
      <c r="F142" s="221" t="s">
        <v>1634</v>
      </c>
      <c r="G142" s="218"/>
      <c r="H142" s="222">
        <v>4</v>
      </c>
      <c r="I142" s="223"/>
      <c r="J142" s="218"/>
      <c r="K142" s="218"/>
      <c r="L142" s="224"/>
      <c r="M142" s="225"/>
      <c r="N142" s="226"/>
      <c r="O142" s="226"/>
      <c r="P142" s="226"/>
      <c r="Q142" s="226"/>
      <c r="R142" s="226"/>
      <c r="S142" s="226"/>
      <c r="T142" s="227"/>
      <c r="AT142" s="228" t="s">
        <v>145</v>
      </c>
      <c r="AU142" s="228" t="s">
        <v>89</v>
      </c>
      <c r="AV142" s="13" t="s">
        <v>89</v>
      </c>
      <c r="AW142" s="13" t="s">
        <v>34</v>
      </c>
      <c r="AX142" s="13" t="s">
        <v>79</v>
      </c>
      <c r="AY142" s="228" t="s">
        <v>137</v>
      </c>
    </row>
    <row r="143" spans="2:51" s="13" customFormat="1" ht="11.25">
      <c r="B143" s="217"/>
      <c r="C143" s="218"/>
      <c r="D143" s="219" t="s">
        <v>145</v>
      </c>
      <c r="E143" s="220" t="s">
        <v>1</v>
      </c>
      <c r="F143" s="221" t="s">
        <v>1635</v>
      </c>
      <c r="G143" s="218"/>
      <c r="H143" s="222">
        <v>7</v>
      </c>
      <c r="I143" s="223"/>
      <c r="J143" s="218"/>
      <c r="K143" s="218"/>
      <c r="L143" s="224"/>
      <c r="M143" s="225"/>
      <c r="N143" s="226"/>
      <c r="O143" s="226"/>
      <c r="P143" s="226"/>
      <c r="Q143" s="226"/>
      <c r="R143" s="226"/>
      <c r="S143" s="226"/>
      <c r="T143" s="227"/>
      <c r="AT143" s="228" t="s">
        <v>145</v>
      </c>
      <c r="AU143" s="228" t="s">
        <v>89</v>
      </c>
      <c r="AV143" s="13" t="s">
        <v>89</v>
      </c>
      <c r="AW143" s="13" t="s">
        <v>34</v>
      </c>
      <c r="AX143" s="13" t="s">
        <v>79</v>
      </c>
      <c r="AY143" s="228" t="s">
        <v>137</v>
      </c>
    </row>
    <row r="144" spans="2:51" s="13" customFormat="1" ht="11.25">
      <c r="B144" s="217"/>
      <c r="C144" s="218"/>
      <c r="D144" s="219" t="s">
        <v>145</v>
      </c>
      <c r="E144" s="220" t="s">
        <v>1</v>
      </c>
      <c r="F144" s="221" t="s">
        <v>1636</v>
      </c>
      <c r="G144" s="218"/>
      <c r="H144" s="222">
        <v>5</v>
      </c>
      <c r="I144" s="223"/>
      <c r="J144" s="218"/>
      <c r="K144" s="218"/>
      <c r="L144" s="224"/>
      <c r="M144" s="225"/>
      <c r="N144" s="226"/>
      <c r="O144" s="226"/>
      <c r="P144" s="226"/>
      <c r="Q144" s="226"/>
      <c r="R144" s="226"/>
      <c r="S144" s="226"/>
      <c r="T144" s="227"/>
      <c r="AT144" s="228" t="s">
        <v>145</v>
      </c>
      <c r="AU144" s="228" t="s">
        <v>89</v>
      </c>
      <c r="AV144" s="13" t="s">
        <v>89</v>
      </c>
      <c r="AW144" s="13" t="s">
        <v>34</v>
      </c>
      <c r="AX144" s="13" t="s">
        <v>79</v>
      </c>
      <c r="AY144" s="228" t="s">
        <v>137</v>
      </c>
    </row>
    <row r="145" spans="1:65" s="13" customFormat="1" ht="11.25">
      <c r="B145" s="217"/>
      <c r="C145" s="218"/>
      <c r="D145" s="219" t="s">
        <v>145</v>
      </c>
      <c r="E145" s="220" t="s">
        <v>1</v>
      </c>
      <c r="F145" s="221" t="s">
        <v>1637</v>
      </c>
      <c r="G145" s="218"/>
      <c r="H145" s="222">
        <v>3</v>
      </c>
      <c r="I145" s="223"/>
      <c r="J145" s="218"/>
      <c r="K145" s="218"/>
      <c r="L145" s="224"/>
      <c r="M145" s="225"/>
      <c r="N145" s="226"/>
      <c r="O145" s="226"/>
      <c r="P145" s="226"/>
      <c r="Q145" s="226"/>
      <c r="R145" s="226"/>
      <c r="S145" s="226"/>
      <c r="T145" s="227"/>
      <c r="AT145" s="228" t="s">
        <v>145</v>
      </c>
      <c r="AU145" s="228" t="s">
        <v>89</v>
      </c>
      <c r="AV145" s="13" t="s">
        <v>89</v>
      </c>
      <c r="AW145" s="13" t="s">
        <v>34</v>
      </c>
      <c r="AX145" s="13" t="s">
        <v>79</v>
      </c>
      <c r="AY145" s="228" t="s">
        <v>137</v>
      </c>
    </row>
    <row r="146" spans="1:65" s="13" customFormat="1" ht="11.25">
      <c r="B146" s="217"/>
      <c r="C146" s="218"/>
      <c r="D146" s="219" t="s">
        <v>145</v>
      </c>
      <c r="E146" s="220" t="s">
        <v>1</v>
      </c>
      <c r="F146" s="221" t="s">
        <v>1638</v>
      </c>
      <c r="G146" s="218"/>
      <c r="H146" s="222">
        <v>1</v>
      </c>
      <c r="I146" s="223"/>
      <c r="J146" s="218"/>
      <c r="K146" s="218"/>
      <c r="L146" s="224"/>
      <c r="M146" s="225"/>
      <c r="N146" s="226"/>
      <c r="O146" s="226"/>
      <c r="P146" s="226"/>
      <c r="Q146" s="226"/>
      <c r="R146" s="226"/>
      <c r="S146" s="226"/>
      <c r="T146" s="227"/>
      <c r="AT146" s="228" t="s">
        <v>145</v>
      </c>
      <c r="AU146" s="228" t="s">
        <v>89</v>
      </c>
      <c r="AV146" s="13" t="s">
        <v>89</v>
      </c>
      <c r="AW146" s="13" t="s">
        <v>34</v>
      </c>
      <c r="AX146" s="13" t="s">
        <v>79</v>
      </c>
      <c r="AY146" s="228" t="s">
        <v>137</v>
      </c>
    </row>
    <row r="147" spans="1:65" s="16" customFormat="1" ht="11.25">
      <c r="B147" s="265"/>
      <c r="C147" s="266"/>
      <c r="D147" s="219" t="s">
        <v>145</v>
      </c>
      <c r="E147" s="267" t="s">
        <v>1</v>
      </c>
      <c r="F147" s="268" t="s">
        <v>936</v>
      </c>
      <c r="G147" s="266"/>
      <c r="H147" s="269">
        <v>20</v>
      </c>
      <c r="I147" s="270"/>
      <c r="J147" s="266"/>
      <c r="K147" s="266"/>
      <c r="L147" s="271"/>
      <c r="M147" s="272"/>
      <c r="N147" s="273"/>
      <c r="O147" s="273"/>
      <c r="P147" s="273"/>
      <c r="Q147" s="273"/>
      <c r="R147" s="273"/>
      <c r="S147" s="273"/>
      <c r="T147" s="274"/>
      <c r="AT147" s="275" t="s">
        <v>145</v>
      </c>
      <c r="AU147" s="275" t="s">
        <v>89</v>
      </c>
      <c r="AV147" s="16" t="s">
        <v>151</v>
      </c>
      <c r="AW147" s="16" t="s">
        <v>34</v>
      </c>
      <c r="AX147" s="16" t="s">
        <v>79</v>
      </c>
      <c r="AY147" s="275" t="s">
        <v>137</v>
      </c>
    </row>
    <row r="148" spans="1:65" s="14" customFormat="1" ht="11.25">
      <c r="B148" s="229"/>
      <c r="C148" s="230"/>
      <c r="D148" s="219" t="s">
        <v>145</v>
      </c>
      <c r="E148" s="231" t="s">
        <v>1</v>
      </c>
      <c r="F148" s="232" t="s">
        <v>147</v>
      </c>
      <c r="G148" s="230"/>
      <c r="H148" s="233">
        <v>37</v>
      </c>
      <c r="I148" s="234"/>
      <c r="J148" s="230"/>
      <c r="K148" s="230"/>
      <c r="L148" s="235"/>
      <c r="M148" s="236"/>
      <c r="N148" s="237"/>
      <c r="O148" s="237"/>
      <c r="P148" s="237"/>
      <c r="Q148" s="237"/>
      <c r="R148" s="237"/>
      <c r="S148" s="237"/>
      <c r="T148" s="238"/>
      <c r="AT148" s="239" t="s">
        <v>145</v>
      </c>
      <c r="AU148" s="239" t="s">
        <v>89</v>
      </c>
      <c r="AV148" s="14" t="s">
        <v>144</v>
      </c>
      <c r="AW148" s="14" t="s">
        <v>34</v>
      </c>
      <c r="AX148" s="14" t="s">
        <v>87</v>
      </c>
      <c r="AY148" s="239" t="s">
        <v>137</v>
      </c>
    </row>
    <row r="149" spans="1:65" s="2" customFormat="1" ht="24" customHeight="1">
      <c r="A149" s="35"/>
      <c r="B149" s="36"/>
      <c r="C149" s="204" t="s">
        <v>151</v>
      </c>
      <c r="D149" s="204" t="s">
        <v>139</v>
      </c>
      <c r="E149" s="205" t="s">
        <v>1639</v>
      </c>
      <c r="F149" s="206" t="s">
        <v>1640</v>
      </c>
      <c r="G149" s="207" t="s">
        <v>266</v>
      </c>
      <c r="H149" s="208">
        <v>4275</v>
      </c>
      <c r="I149" s="209"/>
      <c r="J149" s="210">
        <f>ROUND(I149*H149,2)</f>
        <v>0</v>
      </c>
      <c r="K149" s="206" t="s">
        <v>143</v>
      </c>
      <c r="L149" s="40"/>
      <c r="M149" s="211" t="s">
        <v>1</v>
      </c>
      <c r="N149" s="212" t="s">
        <v>44</v>
      </c>
      <c r="O149" s="72"/>
      <c r="P149" s="213">
        <f>O149*H149</f>
        <v>0</v>
      </c>
      <c r="Q149" s="213">
        <v>0</v>
      </c>
      <c r="R149" s="213">
        <f>Q149*H149</f>
        <v>0</v>
      </c>
      <c r="S149" s="213">
        <v>0</v>
      </c>
      <c r="T149" s="214">
        <f>S149*H149</f>
        <v>0</v>
      </c>
      <c r="U149" s="35"/>
      <c r="V149" s="35"/>
      <c r="W149" s="35"/>
      <c r="X149" s="35"/>
      <c r="Y149" s="35"/>
      <c r="Z149" s="35"/>
      <c r="AA149" s="35"/>
      <c r="AB149" s="35"/>
      <c r="AC149" s="35"/>
      <c r="AD149" s="35"/>
      <c r="AE149" s="35"/>
      <c r="AR149" s="215" t="s">
        <v>144</v>
      </c>
      <c r="AT149" s="215" t="s">
        <v>139</v>
      </c>
      <c r="AU149" s="215" t="s">
        <v>89</v>
      </c>
      <c r="AY149" s="18" t="s">
        <v>137</v>
      </c>
      <c r="BE149" s="216">
        <f>IF(N149="základní",J149,0)</f>
        <v>0</v>
      </c>
      <c r="BF149" s="216">
        <f>IF(N149="snížená",J149,0)</f>
        <v>0</v>
      </c>
      <c r="BG149" s="216">
        <f>IF(N149="zákl. přenesená",J149,0)</f>
        <v>0</v>
      </c>
      <c r="BH149" s="216">
        <f>IF(N149="sníž. přenesená",J149,0)</f>
        <v>0</v>
      </c>
      <c r="BI149" s="216">
        <f>IF(N149="nulová",J149,0)</f>
        <v>0</v>
      </c>
      <c r="BJ149" s="18" t="s">
        <v>87</v>
      </c>
      <c r="BK149" s="216">
        <f>ROUND(I149*H149,2)</f>
        <v>0</v>
      </c>
      <c r="BL149" s="18" t="s">
        <v>144</v>
      </c>
      <c r="BM149" s="215" t="s">
        <v>1641</v>
      </c>
    </row>
    <row r="150" spans="1:65" s="15" customFormat="1" ht="11.25">
      <c r="B150" s="240"/>
      <c r="C150" s="241"/>
      <c r="D150" s="219" t="s">
        <v>145</v>
      </c>
      <c r="E150" s="242" t="s">
        <v>1</v>
      </c>
      <c r="F150" s="243" t="s">
        <v>1621</v>
      </c>
      <c r="G150" s="241"/>
      <c r="H150" s="242" t="s">
        <v>1</v>
      </c>
      <c r="I150" s="244"/>
      <c r="J150" s="241"/>
      <c r="K150" s="241"/>
      <c r="L150" s="245"/>
      <c r="M150" s="246"/>
      <c r="N150" s="247"/>
      <c r="O150" s="247"/>
      <c r="P150" s="247"/>
      <c r="Q150" s="247"/>
      <c r="R150" s="247"/>
      <c r="S150" s="247"/>
      <c r="T150" s="248"/>
      <c r="AT150" s="249" t="s">
        <v>145</v>
      </c>
      <c r="AU150" s="249" t="s">
        <v>89</v>
      </c>
      <c r="AV150" s="15" t="s">
        <v>87</v>
      </c>
      <c r="AW150" s="15" t="s">
        <v>34</v>
      </c>
      <c r="AX150" s="15" t="s">
        <v>79</v>
      </c>
      <c r="AY150" s="249" t="s">
        <v>137</v>
      </c>
    </row>
    <row r="151" spans="1:65" s="13" customFormat="1" ht="11.25">
      <c r="B151" s="217"/>
      <c r="C151" s="218"/>
      <c r="D151" s="219" t="s">
        <v>145</v>
      </c>
      <c r="E151" s="220" t="s">
        <v>1</v>
      </c>
      <c r="F151" s="221" t="s">
        <v>1642</v>
      </c>
      <c r="G151" s="218"/>
      <c r="H151" s="222">
        <v>750</v>
      </c>
      <c r="I151" s="223"/>
      <c r="J151" s="218"/>
      <c r="K151" s="218"/>
      <c r="L151" s="224"/>
      <c r="M151" s="225"/>
      <c r="N151" s="226"/>
      <c r="O151" s="226"/>
      <c r="P151" s="226"/>
      <c r="Q151" s="226"/>
      <c r="R151" s="226"/>
      <c r="S151" s="226"/>
      <c r="T151" s="227"/>
      <c r="AT151" s="228" t="s">
        <v>145</v>
      </c>
      <c r="AU151" s="228" t="s">
        <v>89</v>
      </c>
      <c r="AV151" s="13" t="s">
        <v>89</v>
      </c>
      <c r="AW151" s="13" t="s">
        <v>34</v>
      </c>
      <c r="AX151" s="13" t="s">
        <v>79</v>
      </c>
      <c r="AY151" s="228" t="s">
        <v>137</v>
      </c>
    </row>
    <row r="152" spans="1:65" s="15" customFormat="1" ht="11.25">
      <c r="B152" s="240"/>
      <c r="C152" s="241"/>
      <c r="D152" s="219" t="s">
        <v>145</v>
      </c>
      <c r="E152" s="242" t="s">
        <v>1</v>
      </c>
      <c r="F152" s="243" t="s">
        <v>1630</v>
      </c>
      <c r="G152" s="241"/>
      <c r="H152" s="242" t="s">
        <v>1</v>
      </c>
      <c r="I152" s="244"/>
      <c r="J152" s="241"/>
      <c r="K152" s="241"/>
      <c r="L152" s="245"/>
      <c r="M152" s="246"/>
      <c r="N152" s="247"/>
      <c r="O152" s="247"/>
      <c r="P152" s="247"/>
      <c r="Q152" s="247"/>
      <c r="R152" s="247"/>
      <c r="S152" s="247"/>
      <c r="T152" s="248"/>
      <c r="AT152" s="249" t="s">
        <v>145</v>
      </c>
      <c r="AU152" s="249" t="s">
        <v>89</v>
      </c>
      <c r="AV152" s="15" t="s">
        <v>87</v>
      </c>
      <c r="AW152" s="15" t="s">
        <v>34</v>
      </c>
      <c r="AX152" s="15" t="s">
        <v>79</v>
      </c>
      <c r="AY152" s="249" t="s">
        <v>137</v>
      </c>
    </row>
    <row r="153" spans="1:65" s="13" customFormat="1" ht="11.25">
      <c r="B153" s="217"/>
      <c r="C153" s="218"/>
      <c r="D153" s="219" t="s">
        <v>145</v>
      </c>
      <c r="E153" s="220" t="s">
        <v>1</v>
      </c>
      <c r="F153" s="221" t="s">
        <v>1643</v>
      </c>
      <c r="G153" s="218"/>
      <c r="H153" s="222">
        <v>525</v>
      </c>
      <c r="I153" s="223"/>
      <c r="J153" s="218"/>
      <c r="K153" s="218"/>
      <c r="L153" s="224"/>
      <c r="M153" s="225"/>
      <c r="N153" s="226"/>
      <c r="O153" s="226"/>
      <c r="P153" s="226"/>
      <c r="Q153" s="226"/>
      <c r="R153" s="226"/>
      <c r="S153" s="226"/>
      <c r="T153" s="227"/>
      <c r="AT153" s="228" t="s">
        <v>145</v>
      </c>
      <c r="AU153" s="228" t="s">
        <v>89</v>
      </c>
      <c r="AV153" s="13" t="s">
        <v>89</v>
      </c>
      <c r="AW153" s="13" t="s">
        <v>34</v>
      </c>
      <c r="AX153" s="13" t="s">
        <v>79</v>
      </c>
      <c r="AY153" s="228" t="s">
        <v>137</v>
      </c>
    </row>
    <row r="154" spans="1:65" s="15" customFormat="1" ht="11.25">
      <c r="B154" s="240"/>
      <c r="C154" s="241"/>
      <c r="D154" s="219" t="s">
        <v>145</v>
      </c>
      <c r="E154" s="242" t="s">
        <v>1</v>
      </c>
      <c r="F154" s="243" t="s">
        <v>1633</v>
      </c>
      <c r="G154" s="241"/>
      <c r="H154" s="242" t="s">
        <v>1</v>
      </c>
      <c r="I154" s="244"/>
      <c r="J154" s="241"/>
      <c r="K154" s="241"/>
      <c r="L154" s="245"/>
      <c r="M154" s="246"/>
      <c r="N154" s="247"/>
      <c r="O154" s="247"/>
      <c r="P154" s="247"/>
      <c r="Q154" s="247"/>
      <c r="R154" s="247"/>
      <c r="S154" s="247"/>
      <c r="T154" s="248"/>
      <c r="AT154" s="249" t="s">
        <v>145</v>
      </c>
      <c r="AU154" s="249" t="s">
        <v>89</v>
      </c>
      <c r="AV154" s="15" t="s">
        <v>87</v>
      </c>
      <c r="AW154" s="15" t="s">
        <v>34</v>
      </c>
      <c r="AX154" s="15" t="s">
        <v>79</v>
      </c>
      <c r="AY154" s="249" t="s">
        <v>137</v>
      </c>
    </row>
    <row r="155" spans="1:65" s="13" customFormat="1" ht="11.25">
      <c r="B155" s="217"/>
      <c r="C155" s="218"/>
      <c r="D155" s="219" t="s">
        <v>145</v>
      </c>
      <c r="E155" s="220" t="s">
        <v>1</v>
      </c>
      <c r="F155" s="221" t="s">
        <v>1644</v>
      </c>
      <c r="G155" s="218"/>
      <c r="H155" s="222">
        <v>3000</v>
      </c>
      <c r="I155" s="223"/>
      <c r="J155" s="218"/>
      <c r="K155" s="218"/>
      <c r="L155" s="224"/>
      <c r="M155" s="225"/>
      <c r="N155" s="226"/>
      <c r="O155" s="226"/>
      <c r="P155" s="226"/>
      <c r="Q155" s="226"/>
      <c r="R155" s="226"/>
      <c r="S155" s="226"/>
      <c r="T155" s="227"/>
      <c r="AT155" s="228" t="s">
        <v>145</v>
      </c>
      <c r="AU155" s="228" t="s">
        <v>89</v>
      </c>
      <c r="AV155" s="13" t="s">
        <v>89</v>
      </c>
      <c r="AW155" s="13" t="s">
        <v>34</v>
      </c>
      <c r="AX155" s="13" t="s">
        <v>79</v>
      </c>
      <c r="AY155" s="228" t="s">
        <v>137</v>
      </c>
    </row>
    <row r="156" spans="1:65" s="14" customFormat="1" ht="11.25">
      <c r="B156" s="229"/>
      <c r="C156" s="230"/>
      <c r="D156" s="219" t="s">
        <v>145</v>
      </c>
      <c r="E156" s="231" t="s">
        <v>1</v>
      </c>
      <c r="F156" s="232" t="s">
        <v>147</v>
      </c>
      <c r="G156" s="230"/>
      <c r="H156" s="233">
        <v>4275</v>
      </c>
      <c r="I156" s="234"/>
      <c r="J156" s="230"/>
      <c r="K156" s="230"/>
      <c r="L156" s="235"/>
      <c r="M156" s="236"/>
      <c r="N156" s="237"/>
      <c r="O156" s="237"/>
      <c r="P156" s="237"/>
      <c r="Q156" s="237"/>
      <c r="R156" s="237"/>
      <c r="S156" s="237"/>
      <c r="T156" s="238"/>
      <c r="AT156" s="239" t="s">
        <v>145</v>
      </c>
      <c r="AU156" s="239" t="s">
        <v>89</v>
      </c>
      <c r="AV156" s="14" t="s">
        <v>144</v>
      </c>
      <c r="AW156" s="14" t="s">
        <v>34</v>
      </c>
      <c r="AX156" s="14" t="s">
        <v>87</v>
      </c>
      <c r="AY156" s="239" t="s">
        <v>137</v>
      </c>
    </row>
    <row r="157" spans="1:65" s="2" customFormat="1" ht="24" customHeight="1">
      <c r="A157" s="35"/>
      <c r="B157" s="36"/>
      <c r="C157" s="204" t="s">
        <v>144</v>
      </c>
      <c r="D157" s="204" t="s">
        <v>139</v>
      </c>
      <c r="E157" s="205" t="s">
        <v>1645</v>
      </c>
      <c r="F157" s="206" t="s">
        <v>1646</v>
      </c>
      <c r="G157" s="207" t="s">
        <v>266</v>
      </c>
      <c r="H157" s="208">
        <v>9</v>
      </c>
      <c r="I157" s="209"/>
      <c r="J157" s="210">
        <f>ROUND(I157*H157,2)</f>
        <v>0</v>
      </c>
      <c r="K157" s="206" t="s">
        <v>143</v>
      </c>
      <c r="L157" s="40"/>
      <c r="M157" s="211" t="s">
        <v>1</v>
      </c>
      <c r="N157" s="212" t="s">
        <v>44</v>
      </c>
      <c r="O157" s="72"/>
      <c r="P157" s="213">
        <f>O157*H157</f>
        <v>0</v>
      </c>
      <c r="Q157" s="213">
        <v>0</v>
      </c>
      <c r="R157" s="213">
        <f>Q157*H157</f>
        <v>0</v>
      </c>
      <c r="S157" s="213">
        <v>0</v>
      </c>
      <c r="T157" s="214">
        <f>S157*H157</f>
        <v>0</v>
      </c>
      <c r="U157" s="35"/>
      <c r="V157" s="35"/>
      <c r="W157" s="35"/>
      <c r="X157" s="35"/>
      <c r="Y157" s="35"/>
      <c r="Z157" s="35"/>
      <c r="AA157" s="35"/>
      <c r="AB157" s="35"/>
      <c r="AC157" s="35"/>
      <c r="AD157" s="35"/>
      <c r="AE157" s="35"/>
      <c r="AR157" s="215" t="s">
        <v>144</v>
      </c>
      <c r="AT157" s="215" t="s">
        <v>139</v>
      </c>
      <c r="AU157" s="215" t="s">
        <v>89</v>
      </c>
      <c r="AY157" s="18" t="s">
        <v>137</v>
      </c>
      <c r="BE157" s="216">
        <f>IF(N157="základní",J157,0)</f>
        <v>0</v>
      </c>
      <c r="BF157" s="216">
        <f>IF(N157="snížená",J157,0)</f>
        <v>0</v>
      </c>
      <c r="BG157" s="216">
        <f>IF(N157="zákl. přenesená",J157,0)</f>
        <v>0</v>
      </c>
      <c r="BH157" s="216">
        <f>IF(N157="sníž. přenesená",J157,0)</f>
        <v>0</v>
      </c>
      <c r="BI157" s="216">
        <f>IF(N157="nulová",J157,0)</f>
        <v>0</v>
      </c>
      <c r="BJ157" s="18" t="s">
        <v>87</v>
      </c>
      <c r="BK157" s="216">
        <f>ROUND(I157*H157,2)</f>
        <v>0</v>
      </c>
      <c r="BL157" s="18" t="s">
        <v>144</v>
      </c>
      <c r="BM157" s="215" t="s">
        <v>1647</v>
      </c>
    </row>
    <row r="158" spans="1:65" s="15" customFormat="1" ht="11.25">
      <c r="B158" s="240"/>
      <c r="C158" s="241"/>
      <c r="D158" s="219" t="s">
        <v>145</v>
      </c>
      <c r="E158" s="242" t="s">
        <v>1</v>
      </c>
      <c r="F158" s="243" t="s">
        <v>1621</v>
      </c>
      <c r="G158" s="241"/>
      <c r="H158" s="242" t="s">
        <v>1</v>
      </c>
      <c r="I158" s="244"/>
      <c r="J158" s="241"/>
      <c r="K158" s="241"/>
      <c r="L158" s="245"/>
      <c r="M158" s="246"/>
      <c r="N158" s="247"/>
      <c r="O158" s="247"/>
      <c r="P158" s="247"/>
      <c r="Q158" s="247"/>
      <c r="R158" s="247"/>
      <c r="S158" s="247"/>
      <c r="T158" s="248"/>
      <c r="AT158" s="249" t="s">
        <v>145</v>
      </c>
      <c r="AU158" s="249" t="s">
        <v>89</v>
      </c>
      <c r="AV158" s="15" t="s">
        <v>87</v>
      </c>
      <c r="AW158" s="15" t="s">
        <v>34</v>
      </c>
      <c r="AX158" s="15" t="s">
        <v>79</v>
      </c>
      <c r="AY158" s="249" t="s">
        <v>137</v>
      </c>
    </row>
    <row r="159" spans="1:65" s="13" customFormat="1" ht="11.25">
      <c r="B159" s="217"/>
      <c r="C159" s="218"/>
      <c r="D159" s="219" t="s">
        <v>145</v>
      </c>
      <c r="E159" s="220" t="s">
        <v>1</v>
      </c>
      <c r="F159" s="221" t="s">
        <v>1648</v>
      </c>
      <c r="G159" s="218"/>
      <c r="H159" s="222">
        <v>1</v>
      </c>
      <c r="I159" s="223"/>
      <c r="J159" s="218"/>
      <c r="K159" s="218"/>
      <c r="L159" s="224"/>
      <c r="M159" s="225"/>
      <c r="N159" s="226"/>
      <c r="O159" s="226"/>
      <c r="P159" s="226"/>
      <c r="Q159" s="226"/>
      <c r="R159" s="226"/>
      <c r="S159" s="226"/>
      <c r="T159" s="227"/>
      <c r="AT159" s="228" t="s">
        <v>145</v>
      </c>
      <c r="AU159" s="228" t="s">
        <v>89</v>
      </c>
      <c r="AV159" s="13" t="s">
        <v>89</v>
      </c>
      <c r="AW159" s="13" t="s">
        <v>34</v>
      </c>
      <c r="AX159" s="13" t="s">
        <v>79</v>
      </c>
      <c r="AY159" s="228" t="s">
        <v>137</v>
      </c>
    </row>
    <row r="160" spans="1:65" s="15" customFormat="1" ht="11.25">
      <c r="B160" s="240"/>
      <c r="C160" s="241"/>
      <c r="D160" s="219" t="s">
        <v>145</v>
      </c>
      <c r="E160" s="242" t="s">
        <v>1</v>
      </c>
      <c r="F160" s="243" t="s">
        <v>1630</v>
      </c>
      <c r="G160" s="241"/>
      <c r="H160" s="242" t="s">
        <v>1</v>
      </c>
      <c r="I160" s="244"/>
      <c r="J160" s="241"/>
      <c r="K160" s="241"/>
      <c r="L160" s="245"/>
      <c r="M160" s="246"/>
      <c r="N160" s="247"/>
      <c r="O160" s="247"/>
      <c r="P160" s="247"/>
      <c r="Q160" s="247"/>
      <c r="R160" s="247"/>
      <c r="S160" s="247"/>
      <c r="T160" s="248"/>
      <c r="AT160" s="249" t="s">
        <v>145</v>
      </c>
      <c r="AU160" s="249" t="s">
        <v>89</v>
      </c>
      <c r="AV160" s="15" t="s">
        <v>87</v>
      </c>
      <c r="AW160" s="15" t="s">
        <v>34</v>
      </c>
      <c r="AX160" s="15" t="s">
        <v>79</v>
      </c>
      <c r="AY160" s="249" t="s">
        <v>137</v>
      </c>
    </row>
    <row r="161" spans="1:65" s="13" customFormat="1" ht="11.25">
      <c r="B161" s="217"/>
      <c r="C161" s="218"/>
      <c r="D161" s="219" t="s">
        <v>145</v>
      </c>
      <c r="E161" s="220" t="s">
        <v>1</v>
      </c>
      <c r="F161" s="221" t="s">
        <v>1648</v>
      </c>
      <c r="G161" s="218"/>
      <c r="H161" s="222">
        <v>1</v>
      </c>
      <c r="I161" s="223"/>
      <c r="J161" s="218"/>
      <c r="K161" s="218"/>
      <c r="L161" s="224"/>
      <c r="M161" s="225"/>
      <c r="N161" s="226"/>
      <c r="O161" s="226"/>
      <c r="P161" s="226"/>
      <c r="Q161" s="226"/>
      <c r="R161" s="226"/>
      <c r="S161" s="226"/>
      <c r="T161" s="227"/>
      <c r="AT161" s="228" t="s">
        <v>145</v>
      </c>
      <c r="AU161" s="228" t="s">
        <v>89</v>
      </c>
      <c r="AV161" s="13" t="s">
        <v>89</v>
      </c>
      <c r="AW161" s="13" t="s">
        <v>34</v>
      </c>
      <c r="AX161" s="13" t="s">
        <v>79</v>
      </c>
      <c r="AY161" s="228" t="s">
        <v>137</v>
      </c>
    </row>
    <row r="162" spans="1:65" s="15" customFormat="1" ht="11.25">
      <c r="B162" s="240"/>
      <c r="C162" s="241"/>
      <c r="D162" s="219" t="s">
        <v>145</v>
      </c>
      <c r="E162" s="242" t="s">
        <v>1</v>
      </c>
      <c r="F162" s="243" t="s">
        <v>1633</v>
      </c>
      <c r="G162" s="241"/>
      <c r="H162" s="242" t="s">
        <v>1</v>
      </c>
      <c r="I162" s="244"/>
      <c r="J162" s="241"/>
      <c r="K162" s="241"/>
      <c r="L162" s="245"/>
      <c r="M162" s="246"/>
      <c r="N162" s="247"/>
      <c r="O162" s="247"/>
      <c r="P162" s="247"/>
      <c r="Q162" s="247"/>
      <c r="R162" s="247"/>
      <c r="S162" s="247"/>
      <c r="T162" s="248"/>
      <c r="AT162" s="249" t="s">
        <v>145</v>
      </c>
      <c r="AU162" s="249" t="s">
        <v>89</v>
      </c>
      <c r="AV162" s="15" t="s">
        <v>87</v>
      </c>
      <c r="AW162" s="15" t="s">
        <v>34</v>
      </c>
      <c r="AX162" s="15" t="s">
        <v>79</v>
      </c>
      <c r="AY162" s="249" t="s">
        <v>137</v>
      </c>
    </row>
    <row r="163" spans="1:65" s="13" customFormat="1" ht="11.25">
      <c r="B163" s="217"/>
      <c r="C163" s="218"/>
      <c r="D163" s="219" t="s">
        <v>145</v>
      </c>
      <c r="E163" s="220" t="s">
        <v>1</v>
      </c>
      <c r="F163" s="221" t="s">
        <v>1649</v>
      </c>
      <c r="G163" s="218"/>
      <c r="H163" s="222">
        <v>7</v>
      </c>
      <c r="I163" s="223"/>
      <c r="J163" s="218"/>
      <c r="K163" s="218"/>
      <c r="L163" s="224"/>
      <c r="M163" s="225"/>
      <c r="N163" s="226"/>
      <c r="O163" s="226"/>
      <c r="P163" s="226"/>
      <c r="Q163" s="226"/>
      <c r="R163" s="226"/>
      <c r="S163" s="226"/>
      <c r="T163" s="227"/>
      <c r="AT163" s="228" t="s">
        <v>145</v>
      </c>
      <c r="AU163" s="228" t="s">
        <v>89</v>
      </c>
      <c r="AV163" s="13" t="s">
        <v>89</v>
      </c>
      <c r="AW163" s="13" t="s">
        <v>34</v>
      </c>
      <c r="AX163" s="13" t="s">
        <v>79</v>
      </c>
      <c r="AY163" s="228" t="s">
        <v>137</v>
      </c>
    </row>
    <row r="164" spans="1:65" s="14" customFormat="1" ht="11.25">
      <c r="B164" s="229"/>
      <c r="C164" s="230"/>
      <c r="D164" s="219" t="s">
        <v>145</v>
      </c>
      <c r="E164" s="231" t="s">
        <v>1</v>
      </c>
      <c r="F164" s="232" t="s">
        <v>147</v>
      </c>
      <c r="G164" s="230"/>
      <c r="H164" s="233">
        <v>9</v>
      </c>
      <c r="I164" s="234"/>
      <c r="J164" s="230"/>
      <c r="K164" s="230"/>
      <c r="L164" s="235"/>
      <c r="M164" s="236"/>
      <c r="N164" s="237"/>
      <c r="O164" s="237"/>
      <c r="P164" s="237"/>
      <c r="Q164" s="237"/>
      <c r="R164" s="237"/>
      <c r="S164" s="237"/>
      <c r="T164" s="238"/>
      <c r="AT164" s="239" t="s">
        <v>145</v>
      </c>
      <c r="AU164" s="239" t="s">
        <v>89</v>
      </c>
      <c r="AV164" s="14" t="s">
        <v>144</v>
      </c>
      <c r="AW164" s="14" t="s">
        <v>34</v>
      </c>
      <c r="AX164" s="14" t="s">
        <v>87</v>
      </c>
      <c r="AY164" s="239" t="s">
        <v>137</v>
      </c>
    </row>
    <row r="165" spans="1:65" s="2" customFormat="1" ht="24" customHeight="1">
      <c r="A165" s="35"/>
      <c r="B165" s="36"/>
      <c r="C165" s="204" t="s">
        <v>160</v>
      </c>
      <c r="D165" s="204" t="s">
        <v>139</v>
      </c>
      <c r="E165" s="205" t="s">
        <v>1650</v>
      </c>
      <c r="F165" s="206" t="s">
        <v>1651</v>
      </c>
      <c r="G165" s="207" t="s">
        <v>266</v>
      </c>
      <c r="H165" s="208">
        <v>1200</v>
      </c>
      <c r="I165" s="209"/>
      <c r="J165" s="210">
        <f>ROUND(I165*H165,2)</f>
        <v>0</v>
      </c>
      <c r="K165" s="206" t="s">
        <v>143</v>
      </c>
      <c r="L165" s="40"/>
      <c r="M165" s="211" t="s">
        <v>1</v>
      </c>
      <c r="N165" s="212" t="s">
        <v>44</v>
      </c>
      <c r="O165" s="72"/>
      <c r="P165" s="213">
        <f>O165*H165</f>
        <v>0</v>
      </c>
      <c r="Q165" s="213">
        <v>0</v>
      </c>
      <c r="R165" s="213">
        <f>Q165*H165</f>
        <v>0</v>
      </c>
      <c r="S165" s="213">
        <v>0</v>
      </c>
      <c r="T165" s="214">
        <f>S165*H165</f>
        <v>0</v>
      </c>
      <c r="U165" s="35"/>
      <c r="V165" s="35"/>
      <c r="W165" s="35"/>
      <c r="X165" s="35"/>
      <c r="Y165" s="35"/>
      <c r="Z165" s="35"/>
      <c r="AA165" s="35"/>
      <c r="AB165" s="35"/>
      <c r="AC165" s="35"/>
      <c r="AD165" s="35"/>
      <c r="AE165" s="35"/>
      <c r="AR165" s="215" t="s">
        <v>144</v>
      </c>
      <c r="AT165" s="215" t="s">
        <v>139</v>
      </c>
      <c r="AU165" s="215" t="s">
        <v>89</v>
      </c>
      <c r="AY165" s="18" t="s">
        <v>137</v>
      </c>
      <c r="BE165" s="216">
        <f>IF(N165="základní",J165,0)</f>
        <v>0</v>
      </c>
      <c r="BF165" s="216">
        <f>IF(N165="snížená",J165,0)</f>
        <v>0</v>
      </c>
      <c r="BG165" s="216">
        <f>IF(N165="zákl. přenesená",J165,0)</f>
        <v>0</v>
      </c>
      <c r="BH165" s="216">
        <f>IF(N165="sníž. přenesená",J165,0)</f>
        <v>0</v>
      </c>
      <c r="BI165" s="216">
        <f>IF(N165="nulová",J165,0)</f>
        <v>0</v>
      </c>
      <c r="BJ165" s="18" t="s">
        <v>87</v>
      </c>
      <c r="BK165" s="216">
        <f>ROUND(I165*H165,2)</f>
        <v>0</v>
      </c>
      <c r="BL165" s="18" t="s">
        <v>144</v>
      </c>
      <c r="BM165" s="215" t="s">
        <v>1652</v>
      </c>
    </row>
    <row r="166" spans="1:65" s="15" customFormat="1" ht="11.25">
      <c r="B166" s="240"/>
      <c r="C166" s="241"/>
      <c r="D166" s="219" t="s">
        <v>145</v>
      </c>
      <c r="E166" s="242" t="s">
        <v>1</v>
      </c>
      <c r="F166" s="243" t="s">
        <v>1621</v>
      </c>
      <c r="G166" s="241"/>
      <c r="H166" s="242" t="s">
        <v>1</v>
      </c>
      <c r="I166" s="244"/>
      <c r="J166" s="241"/>
      <c r="K166" s="241"/>
      <c r="L166" s="245"/>
      <c r="M166" s="246"/>
      <c r="N166" s="247"/>
      <c r="O166" s="247"/>
      <c r="P166" s="247"/>
      <c r="Q166" s="247"/>
      <c r="R166" s="247"/>
      <c r="S166" s="247"/>
      <c r="T166" s="248"/>
      <c r="AT166" s="249" t="s">
        <v>145</v>
      </c>
      <c r="AU166" s="249" t="s">
        <v>89</v>
      </c>
      <c r="AV166" s="15" t="s">
        <v>87</v>
      </c>
      <c r="AW166" s="15" t="s">
        <v>34</v>
      </c>
      <c r="AX166" s="15" t="s">
        <v>79</v>
      </c>
      <c r="AY166" s="249" t="s">
        <v>137</v>
      </c>
    </row>
    <row r="167" spans="1:65" s="13" customFormat="1" ht="11.25">
      <c r="B167" s="217"/>
      <c r="C167" s="218"/>
      <c r="D167" s="219" t="s">
        <v>145</v>
      </c>
      <c r="E167" s="220" t="s">
        <v>1</v>
      </c>
      <c r="F167" s="221" t="s">
        <v>1653</v>
      </c>
      <c r="G167" s="218"/>
      <c r="H167" s="222">
        <v>75</v>
      </c>
      <c r="I167" s="223"/>
      <c r="J167" s="218"/>
      <c r="K167" s="218"/>
      <c r="L167" s="224"/>
      <c r="M167" s="225"/>
      <c r="N167" s="226"/>
      <c r="O167" s="226"/>
      <c r="P167" s="226"/>
      <c r="Q167" s="226"/>
      <c r="R167" s="226"/>
      <c r="S167" s="226"/>
      <c r="T167" s="227"/>
      <c r="AT167" s="228" t="s">
        <v>145</v>
      </c>
      <c r="AU167" s="228" t="s">
        <v>89</v>
      </c>
      <c r="AV167" s="13" t="s">
        <v>89</v>
      </c>
      <c r="AW167" s="13" t="s">
        <v>34</v>
      </c>
      <c r="AX167" s="13" t="s">
        <v>79</v>
      </c>
      <c r="AY167" s="228" t="s">
        <v>137</v>
      </c>
    </row>
    <row r="168" spans="1:65" s="15" customFormat="1" ht="11.25">
      <c r="B168" s="240"/>
      <c r="C168" s="241"/>
      <c r="D168" s="219" t="s">
        <v>145</v>
      </c>
      <c r="E168" s="242" t="s">
        <v>1</v>
      </c>
      <c r="F168" s="243" t="s">
        <v>1630</v>
      </c>
      <c r="G168" s="241"/>
      <c r="H168" s="242" t="s">
        <v>1</v>
      </c>
      <c r="I168" s="244"/>
      <c r="J168" s="241"/>
      <c r="K168" s="241"/>
      <c r="L168" s="245"/>
      <c r="M168" s="246"/>
      <c r="N168" s="247"/>
      <c r="O168" s="247"/>
      <c r="P168" s="247"/>
      <c r="Q168" s="247"/>
      <c r="R168" s="247"/>
      <c r="S168" s="247"/>
      <c r="T168" s="248"/>
      <c r="AT168" s="249" t="s">
        <v>145</v>
      </c>
      <c r="AU168" s="249" t="s">
        <v>89</v>
      </c>
      <c r="AV168" s="15" t="s">
        <v>87</v>
      </c>
      <c r="AW168" s="15" t="s">
        <v>34</v>
      </c>
      <c r="AX168" s="15" t="s">
        <v>79</v>
      </c>
      <c r="AY168" s="249" t="s">
        <v>137</v>
      </c>
    </row>
    <row r="169" spans="1:65" s="13" customFormat="1" ht="11.25">
      <c r="B169" s="217"/>
      <c r="C169" s="218"/>
      <c r="D169" s="219" t="s">
        <v>145</v>
      </c>
      <c r="E169" s="220" t="s">
        <v>1</v>
      </c>
      <c r="F169" s="221" t="s">
        <v>1653</v>
      </c>
      <c r="G169" s="218"/>
      <c r="H169" s="222">
        <v>75</v>
      </c>
      <c r="I169" s="223"/>
      <c r="J169" s="218"/>
      <c r="K169" s="218"/>
      <c r="L169" s="224"/>
      <c r="M169" s="225"/>
      <c r="N169" s="226"/>
      <c r="O169" s="226"/>
      <c r="P169" s="226"/>
      <c r="Q169" s="226"/>
      <c r="R169" s="226"/>
      <c r="S169" s="226"/>
      <c r="T169" s="227"/>
      <c r="AT169" s="228" t="s">
        <v>145</v>
      </c>
      <c r="AU169" s="228" t="s">
        <v>89</v>
      </c>
      <c r="AV169" s="13" t="s">
        <v>89</v>
      </c>
      <c r="AW169" s="13" t="s">
        <v>34</v>
      </c>
      <c r="AX169" s="13" t="s">
        <v>79</v>
      </c>
      <c r="AY169" s="228" t="s">
        <v>137</v>
      </c>
    </row>
    <row r="170" spans="1:65" s="15" customFormat="1" ht="11.25">
      <c r="B170" s="240"/>
      <c r="C170" s="241"/>
      <c r="D170" s="219" t="s">
        <v>145</v>
      </c>
      <c r="E170" s="242" t="s">
        <v>1</v>
      </c>
      <c r="F170" s="243" t="s">
        <v>1633</v>
      </c>
      <c r="G170" s="241"/>
      <c r="H170" s="242" t="s">
        <v>1</v>
      </c>
      <c r="I170" s="244"/>
      <c r="J170" s="241"/>
      <c r="K170" s="241"/>
      <c r="L170" s="245"/>
      <c r="M170" s="246"/>
      <c r="N170" s="247"/>
      <c r="O170" s="247"/>
      <c r="P170" s="247"/>
      <c r="Q170" s="247"/>
      <c r="R170" s="247"/>
      <c r="S170" s="247"/>
      <c r="T170" s="248"/>
      <c r="AT170" s="249" t="s">
        <v>145</v>
      </c>
      <c r="AU170" s="249" t="s">
        <v>89</v>
      </c>
      <c r="AV170" s="15" t="s">
        <v>87</v>
      </c>
      <c r="AW170" s="15" t="s">
        <v>34</v>
      </c>
      <c r="AX170" s="15" t="s">
        <v>79</v>
      </c>
      <c r="AY170" s="249" t="s">
        <v>137</v>
      </c>
    </row>
    <row r="171" spans="1:65" s="13" customFormat="1" ht="11.25">
      <c r="B171" s="217"/>
      <c r="C171" s="218"/>
      <c r="D171" s="219" t="s">
        <v>145</v>
      </c>
      <c r="E171" s="220" t="s">
        <v>1</v>
      </c>
      <c r="F171" s="221" t="s">
        <v>1654</v>
      </c>
      <c r="G171" s="218"/>
      <c r="H171" s="222">
        <v>1050</v>
      </c>
      <c r="I171" s="223"/>
      <c r="J171" s="218"/>
      <c r="K171" s="218"/>
      <c r="L171" s="224"/>
      <c r="M171" s="225"/>
      <c r="N171" s="226"/>
      <c r="O171" s="226"/>
      <c r="P171" s="226"/>
      <c r="Q171" s="226"/>
      <c r="R171" s="226"/>
      <c r="S171" s="226"/>
      <c r="T171" s="227"/>
      <c r="AT171" s="228" t="s">
        <v>145</v>
      </c>
      <c r="AU171" s="228" t="s">
        <v>89</v>
      </c>
      <c r="AV171" s="13" t="s">
        <v>89</v>
      </c>
      <c r="AW171" s="13" t="s">
        <v>34</v>
      </c>
      <c r="AX171" s="13" t="s">
        <v>79</v>
      </c>
      <c r="AY171" s="228" t="s">
        <v>137</v>
      </c>
    </row>
    <row r="172" spans="1:65" s="14" customFormat="1" ht="11.25">
      <c r="B172" s="229"/>
      <c r="C172" s="230"/>
      <c r="D172" s="219" t="s">
        <v>145</v>
      </c>
      <c r="E172" s="231" t="s">
        <v>1</v>
      </c>
      <c r="F172" s="232" t="s">
        <v>147</v>
      </c>
      <c r="G172" s="230"/>
      <c r="H172" s="233">
        <v>1200</v>
      </c>
      <c r="I172" s="234"/>
      <c r="J172" s="230"/>
      <c r="K172" s="230"/>
      <c r="L172" s="235"/>
      <c r="M172" s="236"/>
      <c r="N172" s="237"/>
      <c r="O172" s="237"/>
      <c r="P172" s="237"/>
      <c r="Q172" s="237"/>
      <c r="R172" s="237"/>
      <c r="S172" s="237"/>
      <c r="T172" s="238"/>
      <c r="AT172" s="239" t="s">
        <v>145</v>
      </c>
      <c r="AU172" s="239" t="s">
        <v>89</v>
      </c>
      <c r="AV172" s="14" t="s">
        <v>144</v>
      </c>
      <c r="AW172" s="14" t="s">
        <v>34</v>
      </c>
      <c r="AX172" s="14" t="s">
        <v>87</v>
      </c>
      <c r="AY172" s="239" t="s">
        <v>137</v>
      </c>
    </row>
    <row r="173" spans="1:65" s="2" customFormat="1" ht="24" customHeight="1">
      <c r="A173" s="35"/>
      <c r="B173" s="36"/>
      <c r="C173" s="204" t="s">
        <v>154</v>
      </c>
      <c r="D173" s="204" t="s">
        <v>139</v>
      </c>
      <c r="E173" s="205" t="s">
        <v>1655</v>
      </c>
      <c r="F173" s="206" t="s">
        <v>1656</v>
      </c>
      <c r="G173" s="207" t="s">
        <v>266</v>
      </c>
      <c r="H173" s="208">
        <v>5</v>
      </c>
      <c r="I173" s="209"/>
      <c r="J173" s="210">
        <f>ROUND(I173*H173,2)</f>
        <v>0</v>
      </c>
      <c r="K173" s="206" t="s">
        <v>143</v>
      </c>
      <c r="L173" s="40"/>
      <c r="M173" s="211" t="s">
        <v>1</v>
      </c>
      <c r="N173" s="212" t="s">
        <v>44</v>
      </c>
      <c r="O173" s="72"/>
      <c r="P173" s="213">
        <f>O173*H173</f>
        <v>0</v>
      </c>
      <c r="Q173" s="213">
        <v>0</v>
      </c>
      <c r="R173" s="213">
        <f>Q173*H173</f>
        <v>0</v>
      </c>
      <c r="S173" s="213">
        <v>0</v>
      </c>
      <c r="T173" s="214">
        <f>S173*H173</f>
        <v>0</v>
      </c>
      <c r="U173" s="35"/>
      <c r="V173" s="35"/>
      <c r="W173" s="35"/>
      <c r="X173" s="35"/>
      <c r="Y173" s="35"/>
      <c r="Z173" s="35"/>
      <c r="AA173" s="35"/>
      <c r="AB173" s="35"/>
      <c r="AC173" s="35"/>
      <c r="AD173" s="35"/>
      <c r="AE173" s="35"/>
      <c r="AR173" s="215" t="s">
        <v>144</v>
      </c>
      <c r="AT173" s="215" t="s">
        <v>139</v>
      </c>
      <c r="AU173" s="215" t="s">
        <v>89</v>
      </c>
      <c r="AY173" s="18" t="s">
        <v>137</v>
      </c>
      <c r="BE173" s="216">
        <f>IF(N173="základní",J173,0)</f>
        <v>0</v>
      </c>
      <c r="BF173" s="216">
        <f>IF(N173="snížená",J173,0)</f>
        <v>0</v>
      </c>
      <c r="BG173" s="216">
        <f>IF(N173="zákl. přenesená",J173,0)</f>
        <v>0</v>
      </c>
      <c r="BH173" s="216">
        <f>IF(N173="sníž. přenesená",J173,0)</f>
        <v>0</v>
      </c>
      <c r="BI173" s="216">
        <f>IF(N173="nulová",J173,0)</f>
        <v>0</v>
      </c>
      <c r="BJ173" s="18" t="s">
        <v>87</v>
      </c>
      <c r="BK173" s="216">
        <f>ROUND(I173*H173,2)</f>
        <v>0</v>
      </c>
      <c r="BL173" s="18" t="s">
        <v>144</v>
      </c>
      <c r="BM173" s="215" t="s">
        <v>1657</v>
      </c>
    </row>
    <row r="174" spans="1:65" s="15" customFormat="1" ht="11.25">
      <c r="B174" s="240"/>
      <c r="C174" s="241"/>
      <c r="D174" s="219" t="s">
        <v>145</v>
      </c>
      <c r="E174" s="242" t="s">
        <v>1</v>
      </c>
      <c r="F174" s="243" t="s">
        <v>1621</v>
      </c>
      <c r="G174" s="241"/>
      <c r="H174" s="242" t="s">
        <v>1</v>
      </c>
      <c r="I174" s="244"/>
      <c r="J174" s="241"/>
      <c r="K174" s="241"/>
      <c r="L174" s="245"/>
      <c r="M174" s="246"/>
      <c r="N174" s="247"/>
      <c r="O174" s="247"/>
      <c r="P174" s="247"/>
      <c r="Q174" s="247"/>
      <c r="R174" s="247"/>
      <c r="S174" s="247"/>
      <c r="T174" s="248"/>
      <c r="AT174" s="249" t="s">
        <v>145</v>
      </c>
      <c r="AU174" s="249" t="s">
        <v>89</v>
      </c>
      <c r="AV174" s="15" t="s">
        <v>87</v>
      </c>
      <c r="AW174" s="15" t="s">
        <v>34</v>
      </c>
      <c r="AX174" s="15" t="s">
        <v>79</v>
      </c>
      <c r="AY174" s="249" t="s">
        <v>137</v>
      </c>
    </row>
    <row r="175" spans="1:65" s="13" customFormat="1" ht="11.25">
      <c r="B175" s="217"/>
      <c r="C175" s="218"/>
      <c r="D175" s="219" t="s">
        <v>145</v>
      </c>
      <c r="E175" s="220" t="s">
        <v>1</v>
      </c>
      <c r="F175" s="221" t="s">
        <v>1658</v>
      </c>
      <c r="G175" s="218"/>
      <c r="H175" s="222">
        <v>3</v>
      </c>
      <c r="I175" s="223"/>
      <c r="J175" s="218"/>
      <c r="K175" s="218"/>
      <c r="L175" s="224"/>
      <c r="M175" s="225"/>
      <c r="N175" s="226"/>
      <c r="O175" s="226"/>
      <c r="P175" s="226"/>
      <c r="Q175" s="226"/>
      <c r="R175" s="226"/>
      <c r="S175" s="226"/>
      <c r="T175" s="227"/>
      <c r="AT175" s="228" t="s">
        <v>145</v>
      </c>
      <c r="AU175" s="228" t="s">
        <v>89</v>
      </c>
      <c r="AV175" s="13" t="s">
        <v>89</v>
      </c>
      <c r="AW175" s="13" t="s">
        <v>34</v>
      </c>
      <c r="AX175" s="13" t="s">
        <v>79</v>
      </c>
      <c r="AY175" s="228" t="s">
        <v>137</v>
      </c>
    </row>
    <row r="176" spans="1:65" s="15" customFormat="1" ht="11.25">
      <c r="B176" s="240"/>
      <c r="C176" s="241"/>
      <c r="D176" s="219" t="s">
        <v>145</v>
      </c>
      <c r="E176" s="242" t="s">
        <v>1</v>
      </c>
      <c r="F176" s="243" t="s">
        <v>1630</v>
      </c>
      <c r="G176" s="241"/>
      <c r="H176" s="242" t="s">
        <v>1</v>
      </c>
      <c r="I176" s="244"/>
      <c r="J176" s="241"/>
      <c r="K176" s="241"/>
      <c r="L176" s="245"/>
      <c r="M176" s="246"/>
      <c r="N176" s="247"/>
      <c r="O176" s="247"/>
      <c r="P176" s="247"/>
      <c r="Q176" s="247"/>
      <c r="R176" s="247"/>
      <c r="S176" s="247"/>
      <c r="T176" s="248"/>
      <c r="AT176" s="249" t="s">
        <v>145</v>
      </c>
      <c r="AU176" s="249" t="s">
        <v>89</v>
      </c>
      <c r="AV176" s="15" t="s">
        <v>87</v>
      </c>
      <c r="AW176" s="15" t="s">
        <v>34</v>
      </c>
      <c r="AX176" s="15" t="s">
        <v>79</v>
      </c>
      <c r="AY176" s="249" t="s">
        <v>137</v>
      </c>
    </row>
    <row r="177" spans="1:65" s="13" customFormat="1" ht="11.25">
      <c r="B177" s="217"/>
      <c r="C177" s="218"/>
      <c r="D177" s="219" t="s">
        <v>145</v>
      </c>
      <c r="E177" s="220" t="s">
        <v>1</v>
      </c>
      <c r="F177" s="221" t="s">
        <v>1659</v>
      </c>
      <c r="G177" s="218"/>
      <c r="H177" s="222">
        <v>2</v>
      </c>
      <c r="I177" s="223"/>
      <c r="J177" s="218"/>
      <c r="K177" s="218"/>
      <c r="L177" s="224"/>
      <c r="M177" s="225"/>
      <c r="N177" s="226"/>
      <c r="O177" s="226"/>
      <c r="P177" s="226"/>
      <c r="Q177" s="226"/>
      <c r="R177" s="226"/>
      <c r="S177" s="226"/>
      <c r="T177" s="227"/>
      <c r="AT177" s="228" t="s">
        <v>145</v>
      </c>
      <c r="AU177" s="228" t="s">
        <v>89</v>
      </c>
      <c r="AV177" s="13" t="s">
        <v>89</v>
      </c>
      <c r="AW177" s="13" t="s">
        <v>34</v>
      </c>
      <c r="AX177" s="13" t="s">
        <v>79</v>
      </c>
      <c r="AY177" s="228" t="s">
        <v>137</v>
      </c>
    </row>
    <row r="178" spans="1:65" s="14" customFormat="1" ht="11.25">
      <c r="B178" s="229"/>
      <c r="C178" s="230"/>
      <c r="D178" s="219" t="s">
        <v>145</v>
      </c>
      <c r="E178" s="231" t="s">
        <v>1</v>
      </c>
      <c r="F178" s="232" t="s">
        <v>147</v>
      </c>
      <c r="G178" s="230"/>
      <c r="H178" s="233">
        <v>5</v>
      </c>
      <c r="I178" s="234"/>
      <c r="J178" s="230"/>
      <c r="K178" s="230"/>
      <c r="L178" s="235"/>
      <c r="M178" s="236"/>
      <c r="N178" s="237"/>
      <c r="O178" s="237"/>
      <c r="P178" s="237"/>
      <c r="Q178" s="237"/>
      <c r="R178" s="237"/>
      <c r="S178" s="237"/>
      <c r="T178" s="238"/>
      <c r="AT178" s="239" t="s">
        <v>145</v>
      </c>
      <c r="AU178" s="239" t="s">
        <v>89</v>
      </c>
      <c r="AV178" s="14" t="s">
        <v>144</v>
      </c>
      <c r="AW178" s="14" t="s">
        <v>34</v>
      </c>
      <c r="AX178" s="14" t="s">
        <v>87</v>
      </c>
      <c r="AY178" s="239" t="s">
        <v>137</v>
      </c>
    </row>
    <row r="179" spans="1:65" s="2" customFormat="1" ht="24" customHeight="1">
      <c r="A179" s="35"/>
      <c r="B179" s="36"/>
      <c r="C179" s="204" t="s">
        <v>167</v>
      </c>
      <c r="D179" s="204" t="s">
        <v>139</v>
      </c>
      <c r="E179" s="205" t="s">
        <v>1660</v>
      </c>
      <c r="F179" s="206" t="s">
        <v>1661</v>
      </c>
      <c r="G179" s="207" t="s">
        <v>266</v>
      </c>
      <c r="H179" s="208">
        <v>375</v>
      </c>
      <c r="I179" s="209"/>
      <c r="J179" s="210">
        <f>ROUND(I179*H179,2)</f>
        <v>0</v>
      </c>
      <c r="K179" s="206" t="s">
        <v>143</v>
      </c>
      <c r="L179" s="40"/>
      <c r="M179" s="211" t="s">
        <v>1</v>
      </c>
      <c r="N179" s="212" t="s">
        <v>44</v>
      </c>
      <c r="O179" s="72"/>
      <c r="P179" s="213">
        <f>O179*H179</f>
        <v>0</v>
      </c>
      <c r="Q179" s="213">
        <v>0</v>
      </c>
      <c r="R179" s="213">
        <f>Q179*H179</f>
        <v>0</v>
      </c>
      <c r="S179" s="213">
        <v>0</v>
      </c>
      <c r="T179" s="214">
        <f>S179*H179</f>
        <v>0</v>
      </c>
      <c r="U179" s="35"/>
      <c r="V179" s="35"/>
      <c r="W179" s="35"/>
      <c r="X179" s="35"/>
      <c r="Y179" s="35"/>
      <c r="Z179" s="35"/>
      <c r="AA179" s="35"/>
      <c r="AB179" s="35"/>
      <c r="AC179" s="35"/>
      <c r="AD179" s="35"/>
      <c r="AE179" s="35"/>
      <c r="AR179" s="215" t="s">
        <v>144</v>
      </c>
      <c r="AT179" s="215" t="s">
        <v>139</v>
      </c>
      <c r="AU179" s="215" t="s">
        <v>89</v>
      </c>
      <c r="AY179" s="18" t="s">
        <v>137</v>
      </c>
      <c r="BE179" s="216">
        <f>IF(N179="základní",J179,0)</f>
        <v>0</v>
      </c>
      <c r="BF179" s="216">
        <f>IF(N179="snížená",J179,0)</f>
        <v>0</v>
      </c>
      <c r="BG179" s="216">
        <f>IF(N179="zákl. přenesená",J179,0)</f>
        <v>0</v>
      </c>
      <c r="BH179" s="216">
        <f>IF(N179="sníž. přenesená",J179,0)</f>
        <v>0</v>
      </c>
      <c r="BI179" s="216">
        <f>IF(N179="nulová",J179,0)</f>
        <v>0</v>
      </c>
      <c r="BJ179" s="18" t="s">
        <v>87</v>
      </c>
      <c r="BK179" s="216">
        <f>ROUND(I179*H179,2)</f>
        <v>0</v>
      </c>
      <c r="BL179" s="18" t="s">
        <v>144</v>
      </c>
      <c r="BM179" s="215" t="s">
        <v>1662</v>
      </c>
    </row>
    <row r="180" spans="1:65" s="15" customFormat="1" ht="11.25">
      <c r="B180" s="240"/>
      <c r="C180" s="241"/>
      <c r="D180" s="219" t="s">
        <v>145</v>
      </c>
      <c r="E180" s="242" t="s">
        <v>1</v>
      </c>
      <c r="F180" s="243" t="s">
        <v>1621</v>
      </c>
      <c r="G180" s="241"/>
      <c r="H180" s="242" t="s">
        <v>1</v>
      </c>
      <c r="I180" s="244"/>
      <c r="J180" s="241"/>
      <c r="K180" s="241"/>
      <c r="L180" s="245"/>
      <c r="M180" s="246"/>
      <c r="N180" s="247"/>
      <c r="O180" s="247"/>
      <c r="P180" s="247"/>
      <c r="Q180" s="247"/>
      <c r="R180" s="247"/>
      <c r="S180" s="247"/>
      <c r="T180" s="248"/>
      <c r="AT180" s="249" t="s">
        <v>145</v>
      </c>
      <c r="AU180" s="249" t="s">
        <v>89</v>
      </c>
      <c r="AV180" s="15" t="s">
        <v>87</v>
      </c>
      <c r="AW180" s="15" t="s">
        <v>34</v>
      </c>
      <c r="AX180" s="15" t="s">
        <v>79</v>
      </c>
      <c r="AY180" s="249" t="s">
        <v>137</v>
      </c>
    </row>
    <row r="181" spans="1:65" s="13" customFormat="1" ht="11.25">
      <c r="B181" s="217"/>
      <c r="C181" s="218"/>
      <c r="D181" s="219" t="s">
        <v>145</v>
      </c>
      <c r="E181" s="220" t="s">
        <v>1</v>
      </c>
      <c r="F181" s="221" t="s">
        <v>1663</v>
      </c>
      <c r="G181" s="218"/>
      <c r="H181" s="222">
        <v>225</v>
      </c>
      <c r="I181" s="223"/>
      <c r="J181" s="218"/>
      <c r="K181" s="218"/>
      <c r="L181" s="224"/>
      <c r="M181" s="225"/>
      <c r="N181" s="226"/>
      <c r="O181" s="226"/>
      <c r="P181" s="226"/>
      <c r="Q181" s="226"/>
      <c r="R181" s="226"/>
      <c r="S181" s="226"/>
      <c r="T181" s="227"/>
      <c r="AT181" s="228" t="s">
        <v>145</v>
      </c>
      <c r="AU181" s="228" t="s">
        <v>89</v>
      </c>
      <c r="AV181" s="13" t="s">
        <v>89</v>
      </c>
      <c r="AW181" s="13" t="s">
        <v>34</v>
      </c>
      <c r="AX181" s="13" t="s">
        <v>79</v>
      </c>
      <c r="AY181" s="228" t="s">
        <v>137</v>
      </c>
    </row>
    <row r="182" spans="1:65" s="15" customFormat="1" ht="11.25">
      <c r="B182" s="240"/>
      <c r="C182" s="241"/>
      <c r="D182" s="219" t="s">
        <v>145</v>
      </c>
      <c r="E182" s="242" t="s">
        <v>1</v>
      </c>
      <c r="F182" s="243" t="s">
        <v>1630</v>
      </c>
      <c r="G182" s="241"/>
      <c r="H182" s="242" t="s">
        <v>1</v>
      </c>
      <c r="I182" s="244"/>
      <c r="J182" s="241"/>
      <c r="K182" s="241"/>
      <c r="L182" s="245"/>
      <c r="M182" s="246"/>
      <c r="N182" s="247"/>
      <c r="O182" s="247"/>
      <c r="P182" s="247"/>
      <c r="Q182" s="247"/>
      <c r="R182" s="247"/>
      <c r="S182" s="247"/>
      <c r="T182" s="248"/>
      <c r="AT182" s="249" t="s">
        <v>145</v>
      </c>
      <c r="AU182" s="249" t="s">
        <v>89</v>
      </c>
      <c r="AV182" s="15" t="s">
        <v>87</v>
      </c>
      <c r="AW182" s="15" t="s">
        <v>34</v>
      </c>
      <c r="AX182" s="15" t="s">
        <v>79</v>
      </c>
      <c r="AY182" s="249" t="s">
        <v>137</v>
      </c>
    </row>
    <row r="183" spans="1:65" s="13" customFormat="1" ht="11.25">
      <c r="B183" s="217"/>
      <c r="C183" s="218"/>
      <c r="D183" s="219" t="s">
        <v>145</v>
      </c>
      <c r="E183" s="220" t="s">
        <v>1</v>
      </c>
      <c r="F183" s="221" t="s">
        <v>1664</v>
      </c>
      <c r="G183" s="218"/>
      <c r="H183" s="222">
        <v>150</v>
      </c>
      <c r="I183" s="223"/>
      <c r="J183" s="218"/>
      <c r="K183" s="218"/>
      <c r="L183" s="224"/>
      <c r="M183" s="225"/>
      <c r="N183" s="226"/>
      <c r="O183" s="226"/>
      <c r="P183" s="226"/>
      <c r="Q183" s="226"/>
      <c r="R183" s="226"/>
      <c r="S183" s="226"/>
      <c r="T183" s="227"/>
      <c r="AT183" s="228" t="s">
        <v>145</v>
      </c>
      <c r="AU183" s="228" t="s">
        <v>89</v>
      </c>
      <c r="AV183" s="13" t="s">
        <v>89</v>
      </c>
      <c r="AW183" s="13" t="s">
        <v>34</v>
      </c>
      <c r="AX183" s="13" t="s">
        <v>79</v>
      </c>
      <c r="AY183" s="228" t="s">
        <v>137</v>
      </c>
    </row>
    <row r="184" spans="1:65" s="14" customFormat="1" ht="11.25">
      <c r="B184" s="229"/>
      <c r="C184" s="230"/>
      <c r="D184" s="219" t="s">
        <v>145</v>
      </c>
      <c r="E184" s="231" t="s">
        <v>1</v>
      </c>
      <c r="F184" s="232" t="s">
        <v>147</v>
      </c>
      <c r="G184" s="230"/>
      <c r="H184" s="233">
        <v>375</v>
      </c>
      <c r="I184" s="234"/>
      <c r="J184" s="230"/>
      <c r="K184" s="230"/>
      <c r="L184" s="235"/>
      <c r="M184" s="236"/>
      <c r="N184" s="237"/>
      <c r="O184" s="237"/>
      <c r="P184" s="237"/>
      <c r="Q184" s="237"/>
      <c r="R184" s="237"/>
      <c r="S184" s="237"/>
      <c r="T184" s="238"/>
      <c r="AT184" s="239" t="s">
        <v>145</v>
      </c>
      <c r="AU184" s="239" t="s">
        <v>89</v>
      </c>
      <c r="AV184" s="14" t="s">
        <v>144</v>
      </c>
      <c r="AW184" s="14" t="s">
        <v>34</v>
      </c>
      <c r="AX184" s="14" t="s">
        <v>87</v>
      </c>
      <c r="AY184" s="239" t="s">
        <v>137</v>
      </c>
    </row>
    <row r="185" spans="1:65" s="2" customFormat="1" ht="24" customHeight="1">
      <c r="A185" s="35"/>
      <c r="B185" s="36"/>
      <c r="C185" s="204" t="s">
        <v>158</v>
      </c>
      <c r="D185" s="204" t="s">
        <v>139</v>
      </c>
      <c r="E185" s="205" t="s">
        <v>1665</v>
      </c>
      <c r="F185" s="206" t="s">
        <v>1666</v>
      </c>
      <c r="G185" s="207" t="s">
        <v>266</v>
      </c>
      <c r="H185" s="208">
        <v>3</v>
      </c>
      <c r="I185" s="209"/>
      <c r="J185" s="210">
        <f>ROUND(I185*H185,2)</f>
        <v>0</v>
      </c>
      <c r="K185" s="206" t="s">
        <v>143</v>
      </c>
      <c r="L185" s="40"/>
      <c r="M185" s="211" t="s">
        <v>1</v>
      </c>
      <c r="N185" s="212" t="s">
        <v>44</v>
      </c>
      <c r="O185" s="72"/>
      <c r="P185" s="213">
        <f>O185*H185</f>
        <v>0</v>
      </c>
      <c r="Q185" s="213">
        <v>0</v>
      </c>
      <c r="R185" s="213">
        <f>Q185*H185</f>
        <v>0</v>
      </c>
      <c r="S185" s="213">
        <v>0</v>
      </c>
      <c r="T185" s="214">
        <f>S185*H185</f>
        <v>0</v>
      </c>
      <c r="U185" s="35"/>
      <c r="V185" s="35"/>
      <c r="W185" s="35"/>
      <c r="X185" s="35"/>
      <c r="Y185" s="35"/>
      <c r="Z185" s="35"/>
      <c r="AA185" s="35"/>
      <c r="AB185" s="35"/>
      <c r="AC185" s="35"/>
      <c r="AD185" s="35"/>
      <c r="AE185" s="35"/>
      <c r="AR185" s="215" t="s">
        <v>144</v>
      </c>
      <c r="AT185" s="215" t="s">
        <v>139</v>
      </c>
      <c r="AU185" s="215" t="s">
        <v>89</v>
      </c>
      <c r="AY185" s="18" t="s">
        <v>137</v>
      </c>
      <c r="BE185" s="216">
        <f>IF(N185="základní",J185,0)</f>
        <v>0</v>
      </c>
      <c r="BF185" s="216">
        <f>IF(N185="snížená",J185,0)</f>
        <v>0</v>
      </c>
      <c r="BG185" s="216">
        <f>IF(N185="zákl. přenesená",J185,0)</f>
        <v>0</v>
      </c>
      <c r="BH185" s="216">
        <f>IF(N185="sníž. přenesená",J185,0)</f>
        <v>0</v>
      </c>
      <c r="BI185" s="216">
        <f>IF(N185="nulová",J185,0)</f>
        <v>0</v>
      </c>
      <c r="BJ185" s="18" t="s">
        <v>87</v>
      </c>
      <c r="BK185" s="216">
        <f>ROUND(I185*H185,2)</f>
        <v>0</v>
      </c>
      <c r="BL185" s="18" t="s">
        <v>144</v>
      </c>
      <c r="BM185" s="215" t="s">
        <v>1667</v>
      </c>
    </row>
    <row r="186" spans="1:65" s="15" customFormat="1" ht="11.25">
      <c r="B186" s="240"/>
      <c r="C186" s="241"/>
      <c r="D186" s="219" t="s">
        <v>145</v>
      </c>
      <c r="E186" s="242" t="s">
        <v>1</v>
      </c>
      <c r="F186" s="243" t="s">
        <v>1621</v>
      </c>
      <c r="G186" s="241"/>
      <c r="H186" s="242" t="s">
        <v>1</v>
      </c>
      <c r="I186" s="244"/>
      <c r="J186" s="241"/>
      <c r="K186" s="241"/>
      <c r="L186" s="245"/>
      <c r="M186" s="246"/>
      <c r="N186" s="247"/>
      <c r="O186" s="247"/>
      <c r="P186" s="247"/>
      <c r="Q186" s="247"/>
      <c r="R186" s="247"/>
      <c r="S186" s="247"/>
      <c r="T186" s="248"/>
      <c r="AT186" s="249" t="s">
        <v>145</v>
      </c>
      <c r="AU186" s="249" t="s">
        <v>89</v>
      </c>
      <c r="AV186" s="15" t="s">
        <v>87</v>
      </c>
      <c r="AW186" s="15" t="s">
        <v>34</v>
      </c>
      <c r="AX186" s="15" t="s">
        <v>79</v>
      </c>
      <c r="AY186" s="249" t="s">
        <v>137</v>
      </c>
    </row>
    <row r="187" spans="1:65" s="13" customFormat="1" ht="11.25">
      <c r="B187" s="217"/>
      <c r="C187" s="218"/>
      <c r="D187" s="219" t="s">
        <v>145</v>
      </c>
      <c r="E187" s="220" t="s">
        <v>1</v>
      </c>
      <c r="F187" s="221" t="s">
        <v>1668</v>
      </c>
      <c r="G187" s="218"/>
      <c r="H187" s="222">
        <v>3</v>
      </c>
      <c r="I187" s="223"/>
      <c r="J187" s="218"/>
      <c r="K187" s="218"/>
      <c r="L187" s="224"/>
      <c r="M187" s="225"/>
      <c r="N187" s="226"/>
      <c r="O187" s="226"/>
      <c r="P187" s="226"/>
      <c r="Q187" s="226"/>
      <c r="R187" s="226"/>
      <c r="S187" s="226"/>
      <c r="T187" s="227"/>
      <c r="AT187" s="228" t="s">
        <v>145</v>
      </c>
      <c r="AU187" s="228" t="s">
        <v>89</v>
      </c>
      <c r="AV187" s="13" t="s">
        <v>89</v>
      </c>
      <c r="AW187" s="13" t="s">
        <v>34</v>
      </c>
      <c r="AX187" s="13" t="s">
        <v>87</v>
      </c>
      <c r="AY187" s="228" t="s">
        <v>137</v>
      </c>
    </row>
    <row r="188" spans="1:65" s="2" customFormat="1" ht="24" customHeight="1">
      <c r="A188" s="35"/>
      <c r="B188" s="36"/>
      <c r="C188" s="204" t="s">
        <v>177</v>
      </c>
      <c r="D188" s="204" t="s">
        <v>139</v>
      </c>
      <c r="E188" s="205" t="s">
        <v>1669</v>
      </c>
      <c r="F188" s="206" t="s">
        <v>1670</v>
      </c>
      <c r="G188" s="207" t="s">
        <v>266</v>
      </c>
      <c r="H188" s="208">
        <v>225</v>
      </c>
      <c r="I188" s="209"/>
      <c r="J188" s="210">
        <f>ROUND(I188*H188,2)</f>
        <v>0</v>
      </c>
      <c r="K188" s="206" t="s">
        <v>143</v>
      </c>
      <c r="L188" s="40"/>
      <c r="M188" s="211" t="s">
        <v>1</v>
      </c>
      <c r="N188" s="212" t="s">
        <v>44</v>
      </c>
      <c r="O188" s="72"/>
      <c r="P188" s="213">
        <f>O188*H188</f>
        <v>0</v>
      </c>
      <c r="Q188" s="213">
        <v>0</v>
      </c>
      <c r="R188" s="213">
        <f>Q188*H188</f>
        <v>0</v>
      </c>
      <c r="S188" s="213">
        <v>0</v>
      </c>
      <c r="T188" s="214">
        <f>S188*H188</f>
        <v>0</v>
      </c>
      <c r="U188" s="35"/>
      <c r="V188" s="35"/>
      <c r="W188" s="35"/>
      <c r="X188" s="35"/>
      <c r="Y188" s="35"/>
      <c r="Z188" s="35"/>
      <c r="AA188" s="35"/>
      <c r="AB188" s="35"/>
      <c r="AC188" s="35"/>
      <c r="AD188" s="35"/>
      <c r="AE188" s="35"/>
      <c r="AR188" s="215" t="s">
        <v>144</v>
      </c>
      <c r="AT188" s="215" t="s">
        <v>139</v>
      </c>
      <c r="AU188" s="215" t="s">
        <v>89</v>
      </c>
      <c r="AY188" s="18" t="s">
        <v>137</v>
      </c>
      <c r="BE188" s="216">
        <f>IF(N188="základní",J188,0)</f>
        <v>0</v>
      </c>
      <c r="BF188" s="216">
        <f>IF(N188="snížená",J188,0)</f>
        <v>0</v>
      </c>
      <c r="BG188" s="216">
        <f>IF(N188="zákl. přenesená",J188,0)</f>
        <v>0</v>
      </c>
      <c r="BH188" s="216">
        <f>IF(N188="sníž. přenesená",J188,0)</f>
        <v>0</v>
      </c>
      <c r="BI188" s="216">
        <f>IF(N188="nulová",J188,0)</f>
        <v>0</v>
      </c>
      <c r="BJ188" s="18" t="s">
        <v>87</v>
      </c>
      <c r="BK188" s="216">
        <f>ROUND(I188*H188,2)</f>
        <v>0</v>
      </c>
      <c r="BL188" s="18" t="s">
        <v>144</v>
      </c>
      <c r="BM188" s="215" t="s">
        <v>1671</v>
      </c>
    </row>
    <row r="189" spans="1:65" s="15" customFormat="1" ht="11.25">
      <c r="B189" s="240"/>
      <c r="C189" s="241"/>
      <c r="D189" s="219" t="s">
        <v>145</v>
      </c>
      <c r="E189" s="242" t="s">
        <v>1</v>
      </c>
      <c r="F189" s="243" t="s">
        <v>1621</v>
      </c>
      <c r="G189" s="241"/>
      <c r="H189" s="242" t="s">
        <v>1</v>
      </c>
      <c r="I189" s="244"/>
      <c r="J189" s="241"/>
      <c r="K189" s="241"/>
      <c r="L189" s="245"/>
      <c r="M189" s="246"/>
      <c r="N189" s="247"/>
      <c r="O189" s="247"/>
      <c r="P189" s="247"/>
      <c r="Q189" s="247"/>
      <c r="R189" s="247"/>
      <c r="S189" s="247"/>
      <c r="T189" s="248"/>
      <c r="AT189" s="249" t="s">
        <v>145</v>
      </c>
      <c r="AU189" s="249" t="s">
        <v>89</v>
      </c>
      <c r="AV189" s="15" t="s">
        <v>87</v>
      </c>
      <c r="AW189" s="15" t="s">
        <v>34</v>
      </c>
      <c r="AX189" s="15" t="s">
        <v>79</v>
      </c>
      <c r="AY189" s="249" t="s">
        <v>137</v>
      </c>
    </row>
    <row r="190" spans="1:65" s="13" customFormat="1" ht="11.25">
      <c r="B190" s="217"/>
      <c r="C190" s="218"/>
      <c r="D190" s="219" t="s">
        <v>145</v>
      </c>
      <c r="E190" s="220" t="s">
        <v>1</v>
      </c>
      <c r="F190" s="221" t="s">
        <v>1663</v>
      </c>
      <c r="G190" s="218"/>
      <c r="H190" s="222">
        <v>225</v>
      </c>
      <c r="I190" s="223"/>
      <c r="J190" s="218"/>
      <c r="K190" s="218"/>
      <c r="L190" s="224"/>
      <c r="M190" s="225"/>
      <c r="N190" s="226"/>
      <c r="O190" s="226"/>
      <c r="P190" s="226"/>
      <c r="Q190" s="226"/>
      <c r="R190" s="226"/>
      <c r="S190" s="226"/>
      <c r="T190" s="227"/>
      <c r="AT190" s="228" t="s">
        <v>145</v>
      </c>
      <c r="AU190" s="228" t="s">
        <v>89</v>
      </c>
      <c r="AV190" s="13" t="s">
        <v>89</v>
      </c>
      <c r="AW190" s="13" t="s">
        <v>34</v>
      </c>
      <c r="AX190" s="13" t="s">
        <v>87</v>
      </c>
      <c r="AY190" s="228" t="s">
        <v>137</v>
      </c>
    </row>
    <row r="191" spans="1:65" s="2" customFormat="1" ht="24" customHeight="1">
      <c r="A191" s="35"/>
      <c r="B191" s="36"/>
      <c r="C191" s="204" t="s">
        <v>163</v>
      </c>
      <c r="D191" s="204" t="s">
        <v>139</v>
      </c>
      <c r="E191" s="205" t="s">
        <v>1672</v>
      </c>
      <c r="F191" s="206" t="s">
        <v>1673</v>
      </c>
      <c r="G191" s="207" t="s">
        <v>266</v>
      </c>
      <c r="H191" s="208">
        <v>4</v>
      </c>
      <c r="I191" s="209"/>
      <c r="J191" s="210">
        <f>ROUND(I191*H191,2)</f>
        <v>0</v>
      </c>
      <c r="K191" s="206" t="s">
        <v>143</v>
      </c>
      <c r="L191" s="40"/>
      <c r="M191" s="211" t="s">
        <v>1</v>
      </c>
      <c r="N191" s="212" t="s">
        <v>44</v>
      </c>
      <c r="O191" s="72"/>
      <c r="P191" s="213">
        <f>O191*H191</f>
        <v>0</v>
      </c>
      <c r="Q191" s="213">
        <v>0</v>
      </c>
      <c r="R191" s="213">
        <f>Q191*H191</f>
        <v>0</v>
      </c>
      <c r="S191" s="213">
        <v>0</v>
      </c>
      <c r="T191" s="214">
        <f>S191*H191</f>
        <v>0</v>
      </c>
      <c r="U191" s="35"/>
      <c r="V191" s="35"/>
      <c r="W191" s="35"/>
      <c r="X191" s="35"/>
      <c r="Y191" s="35"/>
      <c r="Z191" s="35"/>
      <c r="AA191" s="35"/>
      <c r="AB191" s="35"/>
      <c r="AC191" s="35"/>
      <c r="AD191" s="35"/>
      <c r="AE191" s="35"/>
      <c r="AR191" s="215" t="s">
        <v>144</v>
      </c>
      <c r="AT191" s="215" t="s">
        <v>139</v>
      </c>
      <c r="AU191" s="215" t="s">
        <v>89</v>
      </c>
      <c r="AY191" s="18" t="s">
        <v>137</v>
      </c>
      <c r="BE191" s="216">
        <f>IF(N191="základní",J191,0)</f>
        <v>0</v>
      </c>
      <c r="BF191" s="216">
        <f>IF(N191="snížená",J191,0)</f>
        <v>0</v>
      </c>
      <c r="BG191" s="216">
        <f>IF(N191="zákl. přenesená",J191,0)</f>
        <v>0</v>
      </c>
      <c r="BH191" s="216">
        <f>IF(N191="sníž. přenesená",J191,0)</f>
        <v>0</v>
      </c>
      <c r="BI191" s="216">
        <f>IF(N191="nulová",J191,0)</f>
        <v>0</v>
      </c>
      <c r="BJ191" s="18" t="s">
        <v>87</v>
      </c>
      <c r="BK191" s="216">
        <f>ROUND(I191*H191,2)</f>
        <v>0</v>
      </c>
      <c r="BL191" s="18" t="s">
        <v>144</v>
      </c>
      <c r="BM191" s="215" t="s">
        <v>1674</v>
      </c>
    </row>
    <row r="192" spans="1:65" s="15" customFormat="1" ht="11.25">
      <c r="B192" s="240"/>
      <c r="C192" s="241"/>
      <c r="D192" s="219" t="s">
        <v>145</v>
      </c>
      <c r="E192" s="242" t="s">
        <v>1</v>
      </c>
      <c r="F192" s="243" t="s">
        <v>1621</v>
      </c>
      <c r="G192" s="241"/>
      <c r="H192" s="242" t="s">
        <v>1</v>
      </c>
      <c r="I192" s="244"/>
      <c r="J192" s="241"/>
      <c r="K192" s="241"/>
      <c r="L192" s="245"/>
      <c r="M192" s="246"/>
      <c r="N192" s="247"/>
      <c r="O192" s="247"/>
      <c r="P192" s="247"/>
      <c r="Q192" s="247"/>
      <c r="R192" s="247"/>
      <c r="S192" s="247"/>
      <c r="T192" s="248"/>
      <c r="AT192" s="249" t="s">
        <v>145</v>
      </c>
      <c r="AU192" s="249" t="s">
        <v>89</v>
      </c>
      <c r="AV192" s="15" t="s">
        <v>87</v>
      </c>
      <c r="AW192" s="15" t="s">
        <v>34</v>
      </c>
      <c r="AX192" s="15" t="s">
        <v>79</v>
      </c>
      <c r="AY192" s="249" t="s">
        <v>137</v>
      </c>
    </row>
    <row r="193" spans="1:65" s="13" customFormat="1" ht="11.25">
      <c r="B193" s="217"/>
      <c r="C193" s="218"/>
      <c r="D193" s="219" t="s">
        <v>145</v>
      </c>
      <c r="E193" s="220" t="s">
        <v>1</v>
      </c>
      <c r="F193" s="221" t="s">
        <v>1675</v>
      </c>
      <c r="G193" s="218"/>
      <c r="H193" s="222">
        <v>4</v>
      </c>
      <c r="I193" s="223"/>
      <c r="J193" s="218"/>
      <c r="K193" s="218"/>
      <c r="L193" s="224"/>
      <c r="M193" s="225"/>
      <c r="N193" s="226"/>
      <c r="O193" s="226"/>
      <c r="P193" s="226"/>
      <c r="Q193" s="226"/>
      <c r="R193" s="226"/>
      <c r="S193" s="226"/>
      <c r="T193" s="227"/>
      <c r="AT193" s="228" t="s">
        <v>145</v>
      </c>
      <c r="AU193" s="228" t="s">
        <v>89</v>
      </c>
      <c r="AV193" s="13" t="s">
        <v>89</v>
      </c>
      <c r="AW193" s="13" t="s">
        <v>34</v>
      </c>
      <c r="AX193" s="13" t="s">
        <v>87</v>
      </c>
      <c r="AY193" s="228" t="s">
        <v>137</v>
      </c>
    </row>
    <row r="194" spans="1:65" s="2" customFormat="1" ht="24" customHeight="1">
      <c r="A194" s="35"/>
      <c r="B194" s="36"/>
      <c r="C194" s="204" t="s">
        <v>185</v>
      </c>
      <c r="D194" s="204" t="s">
        <v>139</v>
      </c>
      <c r="E194" s="205" t="s">
        <v>1676</v>
      </c>
      <c r="F194" s="206" t="s">
        <v>1677</v>
      </c>
      <c r="G194" s="207" t="s">
        <v>266</v>
      </c>
      <c r="H194" s="208">
        <v>300</v>
      </c>
      <c r="I194" s="209"/>
      <c r="J194" s="210">
        <f>ROUND(I194*H194,2)</f>
        <v>0</v>
      </c>
      <c r="K194" s="206" t="s">
        <v>143</v>
      </c>
      <c r="L194" s="40"/>
      <c r="M194" s="211" t="s">
        <v>1</v>
      </c>
      <c r="N194" s="212" t="s">
        <v>44</v>
      </c>
      <c r="O194" s="72"/>
      <c r="P194" s="213">
        <f>O194*H194</f>
        <v>0</v>
      </c>
      <c r="Q194" s="213">
        <v>0</v>
      </c>
      <c r="R194" s="213">
        <f>Q194*H194</f>
        <v>0</v>
      </c>
      <c r="S194" s="213">
        <v>0</v>
      </c>
      <c r="T194" s="214">
        <f>S194*H194</f>
        <v>0</v>
      </c>
      <c r="U194" s="35"/>
      <c r="V194" s="35"/>
      <c r="W194" s="35"/>
      <c r="X194" s="35"/>
      <c r="Y194" s="35"/>
      <c r="Z194" s="35"/>
      <c r="AA194" s="35"/>
      <c r="AB194" s="35"/>
      <c r="AC194" s="35"/>
      <c r="AD194" s="35"/>
      <c r="AE194" s="35"/>
      <c r="AR194" s="215" t="s">
        <v>144</v>
      </c>
      <c r="AT194" s="215" t="s">
        <v>139</v>
      </c>
      <c r="AU194" s="215" t="s">
        <v>89</v>
      </c>
      <c r="AY194" s="18" t="s">
        <v>137</v>
      </c>
      <c r="BE194" s="216">
        <f>IF(N194="základní",J194,0)</f>
        <v>0</v>
      </c>
      <c r="BF194" s="216">
        <f>IF(N194="snížená",J194,0)</f>
        <v>0</v>
      </c>
      <c r="BG194" s="216">
        <f>IF(N194="zákl. přenesená",J194,0)</f>
        <v>0</v>
      </c>
      <c r="BH194" s="216">
        <f>IF(N194="sníž. přenesená",J194,0)</f>
        <v>0</v>
      </c>
      <c r="BI194" s="216">
        <f>IF(N194="nulová",J194,0)</f>
        <v>0</v>
      </c>
      <c r="BJ194" s="18" t="s">
        <v>87</v>
      </c>
      <c r="BK194" s="216">
        <f>ROUND(I194*H194,2)</f>
        <v>0</v>
      </c>
      <c r="BL194" s="18" t="s">
        <v>144</v>
      </c>
      <c r="BM194" s="215" t="s">
        <v>1678</v>
      </c>
    </row>
    <row r="195" spans="1:65" s="15" customFormat="1" ht="11.25">
      <c r="B195" s="240"/>
      <c r="C195" s="241"/>
      <c r="D195" s="219" t="s">
        <v>145</v>
      </c>
      <c r="E195" s="242" t="s">
        <v>1</v>
      </c>
      <c r="F195" s="243" t="s">
        <v>1621</v>
      </c>
      <c r="G195" s="241"/>
      <c r="H195" s="242" t="s">
        <v>1</v>
      </c>
      <c r="I195" s="244"/>
      <c r="J195" s="241"/>
      <c r="K195" s="241"/>
      <c r="L195" s="245"/>
      <c r="M195" s="246"/>
      <c r="N195" s="247"/>
      <c r="O195" s="247"/>
      <c r="P195" s="247"/>
      <c r="Q195" s="247"/>
      <c r="R195" s="247"/>
      <c r="S195" s="247"/>
      <c r="T195" s="248"/>
      <c r="AT195" s="249" t="s">
        <v>145</v>
      </c>
      <c r="AU195" s="249" t="s">
        <v>89</v>
      </c>
      <c r="AV195" s="15" t="s">
        <v>87</v>
      </c>
      <c r="AW195" s="15" t="s">
        <v>34</v>
      </c>
      <c r="AX195" s="15" t="s">
        <v>79</v>
      </c>
      <c r="AY195" s="249" t="s">
        <v>137</v>
      </c>
    </row>
    <row r="196" spans="1:65" s="13" customFormat="1" ht="11.25">
      <c r="B196" s="217"/>
      <c r="C196" s="218"/>
      <c r="D196" s="219" t="s">
        <v>145</v>
      </c>
      <c r="E196" s="220" t="s">
        <v>1</v>
      </c>
      <c r="F196" s="221" t="s">
        <v>1679</v>
      </c>
      <c r="G196" s="218"/>
      <c r="H196" s="222">
        <v>300</v>
      </c>
      <c r="I196" s="223"/>
      <c r="J196" s="218"/>
      <c r="K196" s="218"/>
      <c r="L196" s="224"/>
      <c r="M196" s="276"/>
      <c r="N196" s="277"/>
      <c r="O196" s="277"/>
      <c r="P196" s="277"/>
      <c r="Q196" s="277"/>
      <c r="R196" s="277"/>
      <c r="S196" s="277"/>
      <c r="T196" s="278"/>
      <c r="AT196" s="228" t="s">
        <v>145</v>
      </c>
      <c r="AU196" s="228" t="s">
        <v>89</v>
      </c>
      <c r="AV196" s="13" t="s">
        <v>89</v>
      </c>
      <c r="AW196" s="13" t="s">
        <v>34</v>
      </c>
      <c r="AX196" s="13" t="s">
        <v>87</v>
      </c>
      <c r="AY196" s="228" t="s">
        <v>137</v>
      </c>
    </row>
    <row r="197" spans="1:65" s="2" customFormat="1" ht="6.95" customHeight="1">
      <c r="A197" s="35"/>
      <c r="B197" s="55"/>
      <c r="C197" s="56"/>
      <c r="D197" s="56"/>
      <c r="E197" s="56"/>
      <c r="F197" s="56"/>
      <c r="G197" s="56"/>
      <c r="H197" s="56"/>
      <c r="I197" s="153"/>
      <c r="J197" s="56"/>
      <c r="K197" s="56"/>
      <c r="L197" s="40"/>
      <c r="M197" s="35"/>
      <c r="O197" s="35"/>
      <c r="P197" s="35"/>
      <c r="Q197" s="35"/>
      <c r="R197" s="35"/>
      <c r="S197" s="35"/>
      <c r="T197" s="35"/>
      <c r="U197" s="35"/>
      <c r="V197" s="35"/>
      <c r="W197" s="35"/>
      <c r="X197" s="35"/>
      <c r="Y197" s="35"/>
      <c r="Z197" s="35"/>
      <c r="AA197" s="35"/>
      <c r="AB197" s="35"/>
      <c r="AC197" s="35"/>
      <c r="AD197" s="35"/>
      <c r="AE197" s="35"/>
    </row>
  </sheetData>
  <sheetProtection algorithmName="SHA-512" hashValue="NsE5CoUZb1FuDF834Z4bHxytg+1QzyskGQJYF5Ivi0TWcW5MQyAG+YUkV8EDXIZragkMwJ3b6EVfvhtWvRzIDg==" saltValue="/hStY/K4O9O+7ERV+fAp1Wrqa+4IaZybiSfAKS28Slm5PdXxY3kIHZDiKOmEjOPL1jc9zrIPmGik/PmLxhBoQA==" spinCount="100000" sheet="1" objects="1" scenarios="1" formatColumns="0" formatRows="0" autoFilter="0"/>
  <autoFilter ref="C117:K196" xr:uid="{00000000-0009-0000-0000-000005000000}"/>
  <mergeCells count="9">
    <mergeCell ref="E87:H87"/>
    <mergeCell ref="E108:H108"/>
    <mergeCell ref="E110:H110"/>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0" orientation="portrait"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1"/>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9"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9"/>
      <c r="L2" s="290"/>
      <c r="M2" s="290"/>
      <c r="N2" s="290"/>
      <c r="O2" s="290"/>
      <c r="P2" s="290"/>
      <c r="Q2" s="290"/>
      <c r="R2" s="290"/>
      <c r="S2" s="290"/>
      <c r="T2" s="290"/>
      <c r="U2" s="290"/>
      <c r="V2" s="290"/>
      <c r="AT2" s="18" t="s">
        <v>105</v>
      </c>
    </row>
    <row r="3" spans="1:46" s="1" customFormat="1" ht="6.95" customHeight="1">
      <c r="B3" s="110"/>
      <c r="C3" s="111"/>
      <c r="D3" s="111"/>
      <c r="E3" s="111"/>
      <c r="F3" s="111"/>
      <c r="G3" s="111"/>
      <c r="H3" s="111"/>
      <c r="I3" s="112"/>
      <c r="J3" s="111"/>
      <c r="K3" s="111"/>
      <c r="L3" s="21"/>
      <c r="AT3" s="18" t="s">
        <v>89</v>
      </c>
    </row>
    <row r="4" spans="1:46" s="1" customFormat="1" ht="24.95" customHeight="1">
      <c r="B4" s="21"/>
      <c r="D4" s="113" t="s">
        <v>106</v>
      </c>
      <c r="I4" s="109"/>
      <c r="L4" s="21"/>
      <c r="M4" s="114" t="s">
        <v>10</v>
      </c>
      <c r="AT4" s="18" t="s">
        <v>4</v>
      </c>
    </row>
    <row r="5" spans="1:46" s="1" customFormat="1" ht="6.95" customHeight="1">
      <c r="B5" s="21"/>
      <c r="I5" s="109"/>
      <c r="L5" s="21"/>
    </row>
    <row r="6" spans="1:46" s="1" customFormat="1" ht="12" customHeight="1">
      <c r="B6" s="21"/>
      <c r="D6" s="115" t="s">
        <v>16</v>
      </c>
      <c r="I6" s="109"/>
      <c r="L6" s="21"/>
    </row>
    <row r="7" spans="1:46" s="1" customFormat="1" ht="16.5" customHeight="1">
      <c r="B7" s="21"/>
      <c r="E7" s="320" t="str">
        <f>'Rekapitulace stavby'!K6</f>
        <v>Malešická, 3. etapa, č. akce 1000053, Praha 3</v>
      </c>
      <c r="F7" s="321"/>
      <c r="G7" s="321"/>
      <c r="H7" s="321"/>
      <c r="I7" s="109"/>
      <c r="L7" s="21"/>
    </row>
    <row r="8" spans="1:46" s="2" customFormat="1" ht="12" customHeight="1">
      <c r="A8" s="35"/>
      <c r="B8" s="40"/>
      <c r="C8" s="35"/>
      <c r="D8" s="115" t="s">
        <v>107</v>
      </c>
      <c r="E8" s="35"/>
      <c r="F8" s="35"/>
      <c r="G8" s="35"/>
      <c r="H8" s="35"/>
      <c r="I8" s="116"/>
      <c r="J8" s="35"/>
      <c r="K8" s="35"/>
      <c r="L8" s="52"/>
      <c r="S8" s="35"/>
      <c r="T8" s="35"/>
      <c r="U8" s="35"/>
      <c r="V8" s="35"/>
      <c r="W8" s="35"/>
      <c r="X8" s="35"/>
      <c r="Y8" s="35"/>
      <c r="Z8" s="35"/>
      <c r="AA8" s="35"/>
      <c r="AB8" s="35"/>
      <c r="AC8" s="35"/>
      <c r="AD8" s="35"/>
      <c r="AE8" s="35"/>
    </row>
    <row r="9" spans="1:46" s="2" customFormat="1" ht="16.5" customHeight="1">
      <c r="A9" s="35"/>
      <c r="B9" s="40"/>
      <c r="C9" s="35"/>
      <c r="D9" s="35"/>
      <c r="E9" s="322" t="s">
        <v>121</v>
      </c>
      <c r="F9" s="323"/>
      <c r="G9" s="323"/>
      <c r="H9" s="323"/>
      <c r="I9" s="116"/>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5" t="s">
        <v>20</v>
      </c>
      <c r="E12" s="35"/>
      <c r="F12" s="117" t="s">
        <v>21</v>
      </c>
      <c r="G12" s="35"/>
      <c r="H12" s="35"/>
      <c r="I12" s="118" t="s">
        <v>22</v>
      </c>
      <c r="J12" s="119" t="str">
        <f>'Rekapitulace stavby'!AN8</f>
        <v>11. 7. 2019</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5" t="s">
        <v>24</v>
      </c>
      <c r="E14" s="35"/>
      <c r="F14" s="35"/>
      <c r="G14" s="35"/>
      <c r="H14" s="35"/>
      <c r="I14" s="118" t="s">
        <v>25</v>
      </c>
      <c r="J14" s="117"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7" t="s">
        <v>26</v>
      </c>
      <c r="F15" s="35"/>
      <c r="G15" s="35"/>
      <c r="H15" s="35"/>
      <c r="I15" s="118" t="s">
        <v>27</v>
      </c>
      <c r="J15" s="117"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28</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4" t="str">
        <f>'Rekapitulace stavby'!E14</f>
        <v>Vyplň údaj</v>
      </c>
      <c r="F18" s="325"/>
      <c r="G18" s="325"/>
      <c r="H18" s="325"/>
      <c r="I18" s="118"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30</v>
      </c>
      <c r="E20" s="35"/>
      <c r="F20" s="35"/>
      <c r="G20" s="35"/>
      <c r="H20" s="35"/>
      <c r="I20" s="118" t="s">
        <v>25</v>
      </c>
      <c r="J20" s="117" t="s">
        <v>31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32</v>
      </c>
      <c r="F21" s="35"/>
      <c r="G21" s="35"/>
      <c r="H21" s="35"/>
      <c r="I21" s="118" t="s">
        <v>27</v>
      </c>
      <c r="J21" s="117" t="s">
        <v>33</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35</v>
      </c>
      <c r="E23" s="35"/>
      <c r="F23" s="35"/>
      <c r="G23" s="35"/>
      <c r="H23" s="35"/>
      <c r="I23" s="118" t="s">
        <v>25</v>
      </c>
      <c r="J23" s="117"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
        <v>36</v>
      </c>
      <c r="F24" s="35"/>
      <c r="G24" s="35"/>
      <c r="H24" s="35"/>
      <c r="I24" s="118" t="s">
        <v>27</v>
      </c>
      <c r="J24" s="117"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6" t="s">
        <v>1</v>
      </c>
      <c r="F27" s="326"/>
      <c r="G27" s="326"/>
      <c r="H27" s="326"/>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116"/>
      <c r="J30" s="127">
        <f>ROUND(J119,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9"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43</v>
      </c>
      <c r="E33" s="115" t="s">
        <v>44</v>
      </c>
      <c r="F33" s="131">
        <f>ROUND((SUM(BE119:BE140)),  2)</f>
        <v>0</v>
      </c>
      <c r="G33" s="35"/>
      <c r="H33" s="35"/>
      <c r="I33" s="132">
        <v>0.21</v>
      </c>
      <c r="J33" s="131">
        <f>ROUND(((SUM(BE119:BE140))*I33),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45</v>
      </c>
      <c r="F34" s="131">
        <f>ROUND((SUM(BF119:BF140)),  2)</f>
        <v>0</v>
      </c>
      <c r="G34" s="35"/>
      <c r="H34" s="35"/>
      <c r="I34" s="132">
        <v>0.15</v>
      </c>
      <c r="J34" s="131">
        <f>ROUND(((SUM(BF119:BF140))*I34),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5" t="s">
        <v>46</v>
      </c>
      <c r="F35" s="131">
        <f>ROUND((SUM(BG119:BG140)),  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5" t="s">
        <v>47</v>
      </c>
      <c r="F36" s="131">
        <f>ROUND((SUM(BH119:BH140)),  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5" t="s">
        <v>48</v>
      </c>
      <c r="F37" s="131">
        <f>ROUND((SUM(BI119:BI140)),  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49</v>
      </c>
      <c r="E39" s="135"/>
      <c r="F39" s="135"/>
      <c r="G39" s="136" t="s">
        <v>50</v>
      </c>
      <c r="H39" s="137" t="s">
        <v>51</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1:31" s="1" customFormat="1" ht="14.45" customHeight="1">
      <c r="B41" s="21"/>
      <c r="I41" s="109"/>
      <c r="L41" s="21"/>
    </row>
    <row r="42" spans="1:31" s="1" customFormat="1" ht="14.45" customHeight="1">
      <c r="B42" s="21"/>
      <c r="I42" s="109"/>
      <c r="L42" s="21"/>
    </row>
    <row r="43" spans="1:31" s="1" customFormat="1" ht="14.45" customHeight="1">
      <c r="B43" s="21"/>
      <c r="I43" s="109"/>
      <c r="L43" s="21"/>
    </row>
    <row r="44" spans="1:31" s="1" customFormat="1" ht="14.45" customHeight="1">
      <c r="B44" s="21"/>
      <c r="I44" s="109"/>
      <c r="L44" s="21"/>
    </row>
    <row r="45" spans="1:31" s="1" customFormat="1" ht="14.45" customHeight="1">
      <c r="B45" s="21"/>
      <c r="I45" s="109"/>
      <c r="L45" s="21"/>
    </row>
    <row r="46" spans="1:31" s="1" customFormat="1" ht="14.45" customHeight="1">
      <c r="B46" s="21"/>
      <c r="I46" s="109"/>
      <c r="L46" s="21"/>
    </row>
    <row r="47" spans="1:31" s="1" customFormat="1" ht="14.45" customHeight="1">
      <c r="B47" s="21"/>
      <c r="I47" s="109"/>
      <c r="L47" s="21"/>
    </row>
    <row r="48" spans="1:31" s="1" customFormat="1" ht="14.45" customHeight="1">
      <c r="B48" s="21"/>
      <c r="I48" s="109"/>
      <c r="L48" s="21"/>
    </row>
    <row r="49" spans="1:31" s="1" customFormat="1" ht="14.45" customHeight="1">
      <c r="B49" s="21"/>
      <c r="I49" s="109"/>
      <c r="L49" s="21"/>
    </row>
    <row r="50" spans="1:31" s="2" customFormat="1" ht="14.45" customHeight="1">
      <c r="B50" s="52"/>
      <c r="D50" s="141" t="s">
        <v>52</v>
      </c>
      <c r="E50" s="142"/>
      <c r="F50" s="142"/>
      <c r="G50" s="141" t="s">
        <v>53</v>
      </c>
      <c r="H50" s="142"/>
      <c r="I50" s="143"/>
      <c r="J50" s="142"/>
      <c r="K50" s="142"/>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4" t="s">
        <v>54</v>
      </c>
      <c r="E61" s="145"/>
      <c r="F61" s="146" t="s">
        <v>55</v>
      </c>
      <c r="G61" s="144" t="s">
        <v>54</v>
      </c>
      <c r="H61" s="145"/>
      <c r="I61" s="147"/>
      <c r="J61" s="148" t="s">
        <v>55</v>
      </c>
      <c r="K61" s="145"/>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41" t="s">
        <v>56</v>
      </c>
      <c r="E65" s="149"/>
      <c r="F65" s="149"/>
      <c r="G65" s="141" t="s">
        <v>57</v>
      </c>
      <c r="H65" s="149"/>
      <c r="I65" s="150"/>
      <c r="J65" s="149"/>
      <c r="K65" s="14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4" t="s">
        <v>54</v>
      </c>
      <c r="E76" s="145"/>
      <c r="F76" s="146" t="s">
        <v>55</v>
      </c>
      <c r="G76" s="144" t="s">
        <v>54</v>
      </c>
      <c r="H76" s="145"/>
      <c r="I76" s="147"/>
      <c r="J76" s="148" t="s">
        <v>55</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47"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47" s="2" customFormat="1" ht="24.95" customHeight="1">
      <c r="A82" s="35"/>
      <c r="B82" s="36"/>
      <c r="C82" s="24" t="s">
        <v>109</v>
      </c>
      <c r="D82" s="37"/>
      <c r="E82" s="37"/>
      <c r="F82" s="37"/>
      <c r="G82" s="37"/>
      <c r="H82" s="37"/>
      <c r="I82" s="116"/>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7" t="str">
        <f>E7</f>
        <v>Malešická, 3. etapa, č. akce 1000053, Praha 3</v>
      </c>
      <c r="F85" s="328"/>
      <c r="G85" s="328"/>
      <c r="H85" s="328"/>
      <c r="I85" s="116"/>
      <c r="J85" s="37"/>
      <c r="K85" s="37"/>
      <c r="L85" s="52"/>
      <c r="S85" s="35"/>
      <c r="T85" s="35"/>
      <c r="U85" s="35"/>
      <c r="V85" s="35"/>
      <c r="W85" s="35"/>
      <c r="X85" s="35"/>
      <c r="Y85" s="35"/>
      <c r="Z85" s="35"/>
      <c r="AA85" s="35"/>
      <c r="AB85" s="35"/>
      <c r="AC85" s="35"/>
      <c r="AD85" s="35"/>
      <c r="AE85" s="35"/>
    </row>
    <row r="86" spans="1:47" s="2" customFormat="1" ht="12" customHeight="1">
      <c r="A86" s="35"/>
      <c r="B86" s="36"/>
      <c r="C86" s="30" t="s">
        <v>107</v>
      </c>
      <c r="D86" s="37"/>
      <c r="E86" s="37"/>
      <c r="F86" s="37"/>
      <c r="G86" s="37"/>
      <c r="H86" s="37"/>
      <c r="I86" s="116"/>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99" t="str">
        <f>E9</f>
        <v>VRN - Vedlejší rozpočtové náklady</v>
      </c>
      <c r="F87" s="329"/>
      <c r="G87" s="329"/>
      <c r="H87" s="329"/>
      <c r="I87" s="116"/>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Praha 3</v>
      </c>
      <c r="G89" s="37"/>
      <c r="H89" s="37"/>
      <c r="I89" s="118" t="s">
        <v>22</v>
      </c>
      <c r="J89" s="67" t="str">
        <f>IF(J12="","",J12)</f>
        <v>11. 7. 2019</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Technická správa komunikací hl.m. Prahy, a.s.</v>
      </c>
      <c r="G91" s="37"/>
      <c r="H91" s="37"/>
      <c r="I91" s="118" t="s">
        <v>30</v>
      </c>
      <c r="J91" s="33" t="str">
        <f>E21</f>
        <v>CR Project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118" t="s">
        <v>35</v>
      </c>
      <c r="J92" s="33" t="str">
        <f>E24</f>
        <v>Josef Nentwich</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47" s="2" customFormat="1" ht="29.25" customHeight="1">
      <c r="A94" s="35"/>
      <c r="B94" s="36"/>
      <c r="C94" s="157" t="s">
        <v>110</v>
      </c>
      <c r="D94" s="158"/>
      <c r="E94" s="158"/>
      <c r="F94" s="158"/>
      <c r="G94" s="158"/>
      <c r="H94" s="158"/>
      <c r="I94" s="159"/>
      <c r="J94" s="160" t="s">
        <v>111</v>
      </c>
      <c r="K94" s="158"/>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112</v>
      </c>
      <c r="D96" s="37"/>
      <c r="E96" s="37"/>
      <c r="F96" s="37"/>
      <c r="G96" s="37"/>
      <c r="H96" s="37"/>
      <c r="I96" s="116"/>
      <c r="J96" s="85">
        <f>J119</f>
        <v>0</v>
      </c>
      <c r="K96" s="37"/>
      <c r="L96" s="52"/>
      <c r="S96" s="35"/>
      <c r="T96" s="35"/>
      <c r="U96" s="35"/>
      <c r="V96" s="35"/>
      <c r="W96" s="35"/>
      <c r="X96" s="35"/>
      <c r="Y96" s="35"/>
      <c r="Z96" s="35"/>
      <c r="AA96" s="35"/>
      <c r="AB96" s="35"/>
      <c r="AC96" s="35"/>
      <c r="AD96" s="35"/>
      <c r="AE96" s="35"/>
      <c r="AU96" s="18" t="s">
        <v>113</v>
      </c>
    </row>
    <row r="97" spans="1:31" s="9" customFormat="1" ht="24.95" customHeight="1">
      <c r="B97" s="162"/>
      <c r="C97" s="163"/>
      <c r="D97" s="164" t="s">
        <v>1680</v>
      </c>
      <c r="E97" s="165"/>
      <c r="F97" s="165"/>
      <c r="G97" s="165"/>
      <c r="H97" s="165"/>
      <c r="I97" s="166"/>
      <c r="J97" s="167">
        <f>J120</f>
        <v>0</v>
      </c>
      <c r="K97" s="163"/>
      <c r="L97" s="168"/>
    </row>
    <row r="98" spans="1:31" s="10" customFormat="1" ht="19.899999999999999" customHeight="1">
      <c r="B98" s="169"/>
      <c r="C98" s="170"/>
      <c r="D98" s="171" t="s">
        <v>1681</v>
      </c>
      <c r="E98" s="172"/>
      <c r="F98" s="172"/>
      <c r="G98" s="172"/>
      <c r="H98" s="172"/>
      <c r="I98" s="173"/>
      <c r="J98" s="174">
        <f>J121</f>
        <v>0</v>
      </c>
      <c r="K98" s="170"/>
      <c r="L98" s="175"/>
    </row>
    <row r="99" spans="1:31" s="10" customFormat="1" ht="19.899999999999999" customHeight="1">
      <c r="B99" s="169"/>
      <c r="C99" s="170"/>
      <c r="D99" s="171" t="s">
        <v>1682</v>
      </c>
      <c r="E99" s="172"/>
      <c r="F99" s="172"/>
      <c r="G99" s="172"/>
      <c r="H99" s="172"/>
      <c r="I99" s="173"/>
      <c r="J99" s="174">
        <f>J136</f>
        <v>0</v>
      </c>
      <c r="K99" s="170"/>
      <c r="L99" s="175"/>
    </row>
    <row r="100" spans="1:31" s="2" customFormat="1" ht="21.75" customHeight="1">
      <c r="A100" s="35"/>
      <c r="B100" s="36"/>
      <c r="C100" s="37"/>
      <c r="D100" s="37"/>
      <c r="E100" s="37"/>
      <c r="F100" s="37"/>
      <c r="G100" s="37"/>
      <c r="H100" s="37"/>
      <c r="I100" s="116"/>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153"/>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156"/>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122</v>
      </c>
      <c r="D106" s="37"/>
      <c r="E106" s="37"/>
      <c r="F106" s="37"/>
      <c r="G106" s="37"/>
      <c r="H106" s="37"/>
      <c r="I106" s="116"/>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116"/>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116"/>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27" t="str">
        <f>E7</f>
        <v>Malešická, 3. etapa, č. akce 1000053, Praha 3</v>
      </c>
      <c r="F109" s="328"/>
      <c r="G109" s="328"/>
      <c r="H109" s="328"/>
      <c r="I109" s="116"/>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107</v>
      </c>
      <c r="D110" s="37"/>
      <c r="E110" s="37"/>
      <c r="F110" s="37"/>
      <c r="G110" s="37"/>
      <c r="H110" s="37"/>
      <c r="I110" s="116"/>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99" t="str">
        <f>E9</f>
        <v>VRN - Vedlejší rozpočtové náklady</v>
      </c>
      <c r="F111" s="329"/>
      <c r="G111" s="329"/>
      <c r="H111" s="329"/>
      <c r="I111" s="116"/>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116"/>
      <c r="J112" s="37"/>
      <c r="K112" s="37"/>
      <c r="L112" s="52"/>
      <c r="S112" s="35"/>
      <c r="T112" s="35"/>
      <c r="U112" s="35"/>
      <c r="V112" s="35"/>
      <c r="W112" s="35"/>
      <c r="X112" s="35"/>
      <c r="Y112" s="35"/>
      <c r="Z112" s="35"/>
      <c r="AA112" s="35"/>
      <c r="AB112" s="35"/>
      <c r="AC112" s="35"/>
      <c r="AD112" s="35"/>
      <c r="AE112" s="35"/>
    </row>
    <row r="113" spans="1:65" s="2" customFormat="1" ht="12" customHeight="1">
      <c r="A113" s="35"/>
      <c r="B113" s="36"/>
      <c r="C113" s="30" t="s">
        <v>20</v>
      </c>
      <c r="D113" s="37"/>
      <c r="E113" s="37"/>
      <c r="F113" s="28" t="str">
        <f>F12</f>
        <v>Praha 3</v>
      </c>
      <c r="G113" s="37"/>
      <c r="H113" s="37"/>
      <c r="I113" s="118" t="s">
        <v>22</v>
      </c>
      <c r="J113" s="67" t="str">
        <f>IF(J12="","",J12)</f>
        <v>11. 7. 2019</v>
      </c>
      <c r="K113" s="37"/>
      <c r="L113" s="52"/>
      <c r="S113" s="35"/>
      <c r="T113" s="35"/>
      <c r="U113" s="35"/>
      <c r="V113" s="35"/>
      <c r="W113" s="35"/>
      <c r="X113" s="35"/>
      <c r="Y113" s="35"/>
      <c r="Z113" s="35"/>
      <c r="AA113" s="35"/>
      <c r="AB113" s="35"/>
      <c r="AC113" s="35"/>
      <c r="AD113" s="35"/>
      <c r="AE113" s="35"/>
    </row>
    <row r="114" spans="1:65" s="2" customFormat="1" ht="6.95" customHeight="1">
      <c r="A114" s="35"/>
      <c r="B114" s="36"/>
      <c r="C114" s="37"/>
      <c r="D114" s="37"/>
      <c r="E114" s="37"/>
      <c r="F114" s="37"/>
      <c r="G114" s="37"/>
      <c r="H114" s="37"/>
      <c r="I114" s="116"/>
      <c r="J114" s="37"/>
      <c r="K114" s="37"/>
      <c r="L114" s="52"/>
      <c r="S114" s="35"/>
      <c r="T114" s="35"/>
      <c r="U114" s="35"/>
      <c r="V114" s="35"/>
      <c r="W114" s="35"/>
      <c r="X114" s="35"/>
      <c r="Y114" s="35"/>
      <c r="Z114" s="35"/>
      <c r="AA114" s="35"/>
      <c r="AB114" s="35"/>
      <c r="AC114" s="35"/>
      <c r="AD114" s="35"/>
      <c r="AE114" s="35"/>
    </row>
    <row r="115" spans="1:65" s="2" customFormat="1" ht="15.2" customHeight="1">
      <c r="A115" s="35"/>
      <c r="B115" s="36"/>
      <c r="C115" s="30" t="s">
        <v>24</v>
      </c>
      <c r="D115" s="37"/>
      <c r="E115" s="37"/>
      <c r="F115" s="28" t="str">
        <f>E15</f>
        <v>Technická správa komunikací hl.m. Prahy, a.s.</v>
      </c>
      <c r="G115" s="37"/>
      <c r="H115" s="37"/>
      <c r="I115" s="118" t="s">
        <v>30</v>
      </c>
      <c r="J115" s="33" t="str">
        <f>E21</f>
        <v>CR Project s.r.o.</v>
      </c>
      <c r="K115" s="37"/>
      <c r="L115" s="52"/>
      <c r="S115" s="35"/>
      <c r="T115" s="35"/>
      <c r="U115" s="35"/>
      <c r="V115" s="35"/>
      <c r="W115" s="35"/>
      <c r="X115" s="35"/>
      <c r="Y115" s="35"/>
      <c r="Z115" s="35"/>
      <c r="AA115" s="35"/>
      <c r="AB115" s="35"/>
      <c r="AC115" s="35"/>
      <c r="AD115" s="35"/>
      <c r="AE115" s="35"/>
    </row>
    <row r="116" spans="1:65" s="2" customFormat="1" ht="15.2" customHeight="1">
      <c r="A116" s="35"/>
      <c r="B116" s="36"/>
      <c r="C116" s="30" t="s">
        <v>28</v>
      </c>
      <c r="D116" s="37"/>
      <c r="E116" s="37"/>
      <c r="F116" s="28" t="str">
        <f>IF(E18="","",E18)</f>
        <v>Vyplň údaj</v>
      </c>
      <c r="G116" s="37"/>
      <c r="H116" s="37"/>
      <c r="I116" s="118" t="s">
        <v>35</v>
      </c>
      <c r="J116" s="33" t="str">
        <f>E24</f>
        <v>Josef Nentwich</v>
      </c>
      <c r="K116" s="37"/>
      <c r="L116" s="52"/>
      <c r="S116" s="35"/>
      <c r="T116" s="35"/>
      <c r="U116" s="35"/>
      <c r="V116" s="35"/>
      <c r="W116" s="35"/>
      <c r="X116" s="35"/>
      <c r="Y116" s="35"/>
      <c r="Z116" s="35"/>
      <c r="AA116" s="35"/>
      <c r="AB116" s="35"/>
      <c r="AC116" s="35"/>
      <c r="AD116" s="35"/>
      <c r="AE116" s="35"/>
    </row>
    <row r="117" spans="1:65" s="2" customFormat="1" ht="10.35" customHeight="1">
      <c r="A117" s="35"/>
      <c r="B117" s="36"/>
      <c r="C117" s="37"/>
      <c r="D117" s="37"/>
      <c r="E117" s="37"/>
      <c r="F117" s="37"/>
      <c r="G117" s="37"/>
      <c r="H117" s="37"/>
      <c r="I117" s="116"/>
      <c r="J117" s="37"/>
      <c r="K117" s="37"/>
      <c r="L117" s="52"/>
      <c r="S117" s="35"/>
      <c r="T117" s="35"/>
      <c r="U117" s="35"/>
      <c r="V117" s="35"/>
      <c r="W117" s="35"/>
      <c r="X117" s="35"/>
      <c r="Y117" s="35"/>
      <c r="Z117" s="35"/>
      <c r="AA117" s="35"/>
      <c r="AB117" s="35"/>
      <c r="AC117" s="35"/>
      <c r="AD117" s="35"/>
      <c r="AE117" s="35"/>
    </row>
    <row r="118" spans="1:65" s="11" customFormat="1" ht="29.25" customHeight="1">
      <c r="A118" s="176"/>
      <c r="B118" s="177"/>
      <c r="C118" s="178" t="s">
        <v>123</v>
      </c>
      <c r="D118" s="179" t="s">
        <v>64</v>
      </c>
      <c r="E118" s="179" t="s">
        <v>60</v>
      </c>
      <c r="F118" s="179" t="s">
        <v>61</v>
      </c>
      <c r="G118" s="179" t="s">
        <v>124</v>
      </c>
      <c r="H118" s="179" t="s">
        <v>125</v>
      </c>
      <c r="I118" s="180" t="s">
        <v>126</v>
      </c>
      <c r="J118" s="179" t="s">
        <v>111</v>
      </c>
      <c r="K118" s="181" t="s">
        <v>127</v>
      </c>
      <c r="L118" s="182"/>
      <c r="M118" s="76" t="s">
        <v>1</v>
      </c>
      <c r="N118" s="77" t="s">
        <v>43</v>
      </c>
      <c r="O118" s="77" t="s">
        <v>128</v>
      </c>
      <c r="P118" s="77" t="s">
        <v>129</v>
      </c>
      <c r="Q118" s="77" t="s">
        <v>130</v>
      </c>
      <c r="R118" s="77" t="s">
        <v>131</v>
      </c>
      <c r="S118" s="77" t="s">
        <v>132</v>
      </c>
      <c r="T118" s="78" t="s">
        <v>133</v>
      </c>
      <c r="U118" s="176"/>
      <c r="V118" s="176"/>
      <c r="W118" s="176"/>
      <c r="X118" s="176"/>
      <c r="Y118" s="176"/>
      <c r="Z118" s="176"/>
      <c r="AA118" s="176"/>
      <c r="AB118" s="176"/>
      <c r="AC118" s="176"/>
      <c r="AD118" s="176"/>
      <c r="AE118" s="176"/>
    </row>
    <row r="119" spans="1:65" s="2" customFormat="1" ht="22.9" customHeight="1">
      <c r="A119" s="35"/>
      <c r="B119" s="36"/>
      <c r="C119" s="83" t="s">
        <v>134</v>
      </c>
      <c r="D119" s="37"/>
      <c r="E119" s="37"/>
      <c r="F119" s="37"/>
      <c r="G119" s="37"/>
      <c r="H119" s="37"/>
      <c r="I119" s="116"/>
      <c r="J119" s="183">
        <f>BK119</f>
        <v>0</v>
      </c>
      <c r="K119" s="37"/>
      <c r="L119" s="40"/>
      <c r="M119" s="79"/>
      <c r="N119" s="184"/>
      <c r="O119" s="80"/>
      <c r="P119" s="185">
        <f>P120</f>
        <v>0</v>
      </c>
      <c r="Q119" s="80"/>
      <c r="R119" s="185">
        <f>R120</f>
        <v>0</v>
      </c>
      <c r="S119" s="80"/>
      <c r="T119" s="186">
        <f>T120</f>
        <v>0</v>
      </c>
      <c r="U119" s="35"/>
      <c r="V119" s="35"/>
      <c r="W119" s="35"/>
      <c r="X119" s="35"/>
      <c r="Y119" s="35"/>
      <c r="Z119" s="35"/>
      <c r="AA119" s="35"/>
      <c r="AB119" s="35"/>
      <c r="AC119" s="35"/>
      <c r="AD119" s="35"/>
      <c r="AE119" s="35"/>
      <c r="AT119" s="18" t="s">
        <v>78</v>
      </c>
      <c r="AU119" s="18" t="s">
        <v>113</v>
      </c>
      <c r="BK119" s="187">
        <f>BK120</f>
        <v>0</v>
      </c>
    </row>
    <row r="120" spans="1:65" s="12" customFormat="1" ht="25.9" customHeight="1">
      <c r="B120" s="188"/>
      <c r="C120" s="189"/>
      <c r="D120" s="190" t="s">
        <v>78</v>
      </c>
      <c r="E120" s="191" t="s">
        <v>1683</v>
      </c>
      <c r="F120" s="191" t="s">
        <v>1684</v>
      </c>
      <c r="G120" s="189"/>
      <c r="H120" s="189"/>
      <c r="I120" s="192"/>
      <c r="J120" s="193">
        <f>BK120</f>
        <v>0</v>
      </c>
      <c r="K120" s="189"/>
      <c r="L120" s="194"/>
      <c r="M120" s="195"/>
      <c r="N120" s="196"/>
      <c r="O120" s="196"/>
      <c r="P120" s="197">
        <f>P121+P136</f>
        <v>0</v>
      </c>
      <c r="Q120" s="196"/>
      <c r="R120" s="197">
        <f>R121+R136</f>
        <v>0</v>
      </c>
      <c r="S120" s="196"/>
      <c r="T120" s="198">
        <f>T121+T136</f>
        <v>0</v>
      </c>
      <c r="AR120" s="199" t="s">
        <v>144</v>
      </c>
      <c r="AT120" s="200" t="s">
        <v>78</v>
      </c>
      <c r="AU120" s="200" t="s">
        <v>79</v>
      </c>
      <c r="AY120" s="199" t="s">
        <v>137</v>
      </c>
      <c r="BK120" s="201">
        <f>BK121+BK136</f>
        <v>0</v>
      </c>
    </row>
    <row r="121" spans="1:65" s="12" customFormat="1" ht="22.9" customHeight="1">
      <c r="B121" s="188"/>
      <c r="C121" s="189"/>
      <c r="D121" s="190" t="s">
        <v>78</v>
      </c>
      <c r="E121" s="202" t="s">
        <v>1685</v>
      </c>
      <c r="F121" s="202" t="s">
        <v>1686</v>
      </c>
      <c r="G121" s="189"/>
      <c r="H121" s="189"/>
      <c r="I121" s="192"/>
      <c r="J121" s="203">
        <f>BK121</f>
        <v>0</v>
      </c>
      <c r="K121" s="189"/>
      <c r="L121" s="194"/>
      <c r="M121" s="195"/>
      <c r="N121" s="196"/>
      <c r="O121" s="196"/>
      <c r="P121" s="197">
        <f>SUM(P122:P135)</f>
        <v>0</v>
      </c>
      <c r="Q121" s="196"/>
      <c r="R121" s="197">
        <f>SUM(R122:R135)</f>
        <v>0</v>
      </c>
      <c r="S121" s="196"/>
      <c r="T121" s="198">
        <f>SUM(T122:T135)</f>
        <v>0</v>
      </c>
      <c r="AR121" s="199" t="s">
        <v>144</v>
      </c>
      <c r="AT121" s="200" t="s">
        <v>78</v>
      </c>
      <c r="AU121" s="200" t="s">
        <v>87</v>
      </c>
      <c r="AY121" s="199" t="s">
        <v>137</v>
      </c>
      <c r="BK121" s="201">
        <f>SUM(BK122:BK135)</f>
        <v>0</v>
      </c>
    </row>
    <row r="122" spans="1:65" s="2" customFormat="1" ht="24" customHeight="1">
      <c r="A122" s="35"/>
      <c r="B122" s="36"/>
      <c r="C122" s="204" t="s">
        <v>87</v>
      </c>
      <c r="D122" s="204" t="s">
        <v>139</v>
      </c>
      <c r="E122" s="205" t="s">
        <v>1687</v>
      </c>
      <c r="F122" s="206" t="s">
        <v>1688</v>
      </c>
      <c r="G122" s="207" t="s">
        <v>1689</v>
      </c>
      <c r="H122" s="208">
        <v>1</v>
      </c>
      <c r="I122" s="209"/>
      <c r="J122" s="210">
        <f t="shared" ref="J122:J135" si="0">ROUND(I122*H122,2)</f>
        <v>0</v>
      </c>
      <c r="K122" s="206" t="s">
        <v>1</v>
      </c>
      <c r="L122" s="40"/>
      <c r="M122" s="211" t="s">
        <v>1</v>
      </c>
      <c r="N122" s="212" t="s">
        <v>44</v>
      </c>
      <c r="O122" s="72"/>
      <c r="P122" s="213">
        <f t="shared" ref="P122:P135" si="1">O122*H122</f>
        <v>0</v>
      </c>
      <c r="Q122" s="213">
        <v>0</v>
      </c>
      <c r="R122" s="213">
        <f t="shared" ref="R122:R135" si="2">Q122*H122</f>
        <v>0</v>
      </c>
      <c r="S122" s="213">
        <v>0</v>
      </c>
      <c r="T122" s="214">
        <f t="shared" ref="T122:T135" si="3">S122*H122</f>
        <v>0</v>
      </c>
      <c r="U122" s="35"/>
      <c r="V122" s="35"/>
      <c r="W122" s="35"/>
      <c r="X122" s="35"/>
      <c r="Y122" s="35"/>
      <c r="Z122" s="35"/>
      <c r="AA122" s="35"/>
      <c r="AB122" s="35"/>
      <c r="AC122" s="35"/>
      <c r="AD122" s="35"/>
      <c r="AE122" s="35"/>
      <c r="AR122" s="215" t="s">
        <v>1616</v>
      </c>
      <c r="AT122" s="215" t="s">
        <v>139</v>
      </c>
      <c r="AU122" s="215" t="s">
        <v>89</v>
      </c>
      <c r="AY122" s="18" t="s">
        <v>137</v>
      </c>
      <c r="BE122" s="216">
        <f t="shared" ref="BE122:BE135" si="4">IF(N122="základní",J122,0)</f>
        <v>0</v>
      </c>
      <c r="BF122" s="216">
        <f t="shared" ref="BF122:BF135" si="5">IF(N122="snížená",J122,0)</f>
        <v>0</v>
      </c>
      <c r="BG122" s="216">
        <f t="shared" ref="BG122:BG135" si="6">IF(N122="zákl. přenesená",J122,0)</f>
        <v>0</v>
      </c>
      <c r="BH122" s="216">
        <f t="shared" ref="BH122:BH135" si="7">IF(N122="sníž. přenesená",J122,0)</f>
        <v>0</v>
      </c>
      <c r="BI122" s="216">
        <f t="shared" ref="BI122:BI135" si="8">IF(N122="nulová",J122,0)</f>
        <v>0</v>
      </c>
      <c r="BJ122" s="18" t="s">
        <v>87</v>
      </c>
      <c r="BK122" s="216">
        <f t="shared" ref="BK122:BK135" si="9">ROUND(I122*H122,2)</f>
        <v>0</v>
      </c>
      <c r="BL122" s="18" t="s">
        <v>1616</v>
      </c>
      <c r="BM122" s="215" t="s">
        <v>1690</v>
      </c>
    </row>
    <row r="123" spans="1:65" s="2" customFormat="1" ht="16.5" customHeight="1">
      <c r="A123" s="35"/>
      <c r="B123" s="36"/>
      <c r="C123" s="204" t="s">
        <v>89</v>
      </c>
      <c r="D123" s="204" t="s">
        <v>139</v>
      </c>
      <c r="E123" s="205" t="s">
        <v>1691</v>
      </c>
      <c r="F123" s="206" t="s">
        <v>1692</v>
      </c>
      <c r="G123" s="207" t="s">
        <v>1689</v>
      </c>
      <c r="H123" s="208">
        <v>1</v>
      </c>
      <c r="I123" s="209"/>
      <c r="J123" s="210">
        <f t="shared" si="0"/>
        <v>0</v>
      </c>
      <c r="K123" s="206" t="s">
        <v>1</v>
      </c>
      <c r="L123" s="40"/>
      <c r="M123" s="211" t="s">
        <v>1</v>
      </c>
      <c r="N123" s="212" t="s">
        <v>44</v>
      </c>
      <c r="O123" s="72"/>
      <c r="P123" s="213">
        <f t="shared" si="1"/>
        <v>0</v>
      </c>
      <c r="Q123" s="213">
        <v>0</v>
      </c>
      <c r="R123" s="213">
        <f t="shared" si="2"/>
        <v>0</v>
      </c>
      <c r="S123" s="213">
        <v>0</v>
      </c>
      <c r="T123" s="214">
        <f t="shared" si="3"/>
        <v>0</v>
      </c>
      <c r="U123" s="35"/>
      <c r="V123" s="35"/>
      <c r="W123" s="35"/>
      <c r="X123" s="35"/>
      <c r="Y123" s="35"/>
      <c r="Z123" s="35"/>
      <c r="AA123" s="35"/>
      <c r="AB123" s="35"/>
      <c r="AC123" s="35"/>
      <c r="AD123" s="35"/>
      <c r="AE123" s="35"/>
      <c r="AR123" s="215" t="s">
        <v>1616</v>
      </c>
      <c r="AT123" s="215" t="s">
        <v>139</v>
      </c>
      <c r="AU123" s="215" t="s">
        <v>89</v>
      </c>
      <c r="AY123" s="18" t="s">
        <v>137</v>
      </c>
      <c r="BE123" s="216">
        <f t="shared" si="4"/>
        <v>0</v>
      </c>
      <c r="BF123" s="216">
        <f t="shared" si="5"/>
        <v>0</v>
      </c>
      <c r="BG123" s="216">
        <f t="shared" si="6"/>
        <v>0</v>
      </c>
      <c r="BH123" s="216">
        <f t="shared" si="7"/>
        <v>0</v>
      </c>
      <c r="BI123" s="216">
        <f t="shared" si="8"/>
        <v>0</v>
      </c>
      <c r="BJ123" s="18" t="s">
        <v>87</v>
      </c>
      <c r="BK123" s="216">
        <f t="shared" si="9"/>
        <v>0</v>
      </c>
      <c r="BL123" s="18" t="s">
        <v>1616</v>
      </c>
      <c r="BM123" s="215" t="s">
        <v>1693</v>
      </c>
    </row>
    <row r="124" spans="1:65" s="2" customFormat="1" ht="16.5" customHeight="1">
      <c r="A124" s="35"/>
      <c r="B124" s="36"/>
      <c r="C124" s="204" t="s">
        <v>151</v>
      </c>
      <c r="D124" s="204" t="s">
        <v>139</v>
      </c>
      <c r="E124" s="205" t="s">
        <v>1694</v>
      </c>
      <c r="F124" s="206" t="s">
        <v>1695</v>
      </c>
      <c r="G124" s="207" t="s">
        <v>1689</v>
      </c>
      <c r="H124" s="208">
        <v>1</v>
      </c>
      <c r="I124" s="209"/>
      <c r="J124" s="210">
        <f t="shared" si="0"/>
        <v>0</v>
      </c>
      <c r="K124" s="206" t="s">
        <v>1</v>
      </c>
      <c r="L124" s="40"/>
      <c r="M124" s="211" t="s">
        <v>1</v>
      </c>
      <c r="N124" s="212" t="s">
        <v>44</v>
      </c>
      <c r="O124" s="72"/>
      <c r="P124" s="213">
        <f t="shared" si="1"/>
        <v>0</v>
      </c>
      <c r="Q124" s="213">
        <v>0</v>
      </c>
      <c r="R124" s="213">
        <f t="shared" si="2"/>
        <v>0</v>
      </c>
      <c r="S124" s="213">
        <v>0</v>
      </c>
      <c r="T124" s="214">
        <f t="shared" si="3"/>
        <v>0</v>
      </c>
      <c r="U124" s="35"/>
      <c r="V124" s="35"/>
      <c r="W124" s="35"/>
      <c r="X124" s="35"/>
      <c r="Y124" s="35"/>
      <c r="Z124" s="35"/>
      <c r="AA124" s="35"/>
      <c r="AB124" s="35"/>
      <c r="AC124" s="35"/>
      <c r="AD124" s="35"/>
      <c r="AE124" s="35"/>
      <c r="AR124" s="215" t="s">
        <v>1616</v>
      </c>
      <c r="AT124" s="215" t="s">
        <v>139</v>
      </c>
      <c r="AU124" s="215" t="s">
        <v>89</v>
      </c>
      <c r="AY124" s="18" t="s">
        <v>137</v>
      </c>
      <c r="BE124" s="216">
        <f t="shared" si="4"/>
        <v>0</v>
      </c>
      <c r="BF124" s="216">
        <f t="shared" si="5"/>
        <v>0</v>
      </c>
      <c r="BG124" s="216">
        <f t="shared" si="6"/>
        <v>0</v>
      </c>
      <c r="BH124" s="216">
        <f t="shared" si="7"/>
        <v>0</v>
      </c>
      <c r="BI124" s="216">
        <f t="shared" si="8"/>
        <v>0</v>
      </c>
      <c r="BJ124" s="18" t="s">
        <v>87</v>
      </c>
      <c r="BK124" s="216">
        <f t="shared" si="9"/>
        <v>0</v>
      </c>
      <c r="BL124" s="18" t="s">
        <v>1616</v>
      </c>
      <c r="BM124" s="215" t="s">
        <v>1696</v>
      </c>
    </row>
    <row r="125" spans="1:65" s="2" customFormat="1" ht="16.5" customHeight="1">
      <c r="A125" s="35"/>
      <c r="B125" s="36"/>
      <c r="C125" s="204" t="s">
        <v>144</v>
      </c>
      <c r="D125" s="204" t="s">
        <v>139</v>
      </c>
      <c r="E125" s="205" t="s">
        <v>1697</v>
      </c>
      <c r="F125" s="206" t="s">
        <v>1698</v>
      </c>
      <c r="G125" s="207" t="s">
        <v>1689</v>
      </c>
      <c r="H125" s="208">
        <v>1</v>
      </c>
      <c r="I125" s="209"/>
      <c r="J125" s="210">
        <f t="shared" si="0"/>
        <v>0</v>
      </c>
      <c r="K125" s="206" t="s">
        <v>1</v>
      </c>
      <c r="L125" s="40"/>
      <c r="M125" s="211" t="s">
        <v>1</v>
      </c>
      <c r="N125" s="212" t="s">
        <v>44</v>
      </c>
      <c r="O125" s="72"/>
      <c r="P125" s="213">
        <f t="shared" si="1"/>
        <v>0</v>
      </c>
      <c r="Q125" s="213">
        <v>0</v>
      </c>
      <c r="R125" s="213">
        <f t="shared" si="2"/>
        <v>0</v>
      </c>
      <c r="S125" s="213">
        <v>0</v>
      </c>
      <c r="T125" s="214">
        <f t="shared" si="3"/>
        <v>0</v>
      </c>
      <c r="U125" s="35"/>
      <c r="V125" s="35"/>
      <c r="W125" s="35"/>
      <c r="X125" s="35"/>
      <c r="Y125" s="35"/>
      <c r="Z125" s="35"/>
      <c r="AA125" s="35"/>
      <c r="AB125" s="35"/>
      <c r="AC125" s="35"/>
      <c r="AD125" s="35"/>
      <c r="AE125" s="35"/>
      <c r="AR125" s="215" t="s">
        <v>1616</v>
      </c>
      <c r="AT125" s="215" t="s">
        <v>139</v>
      </c>
      <c r="AU125" s="215" t="s">
        <v>89</v>
      </c>
      <c r="AY125" s="18" t="s">
        <v>137</v>
      </c>
      <c r="BE125" s="216">
        <f t="shared" si="4"/>
        <v>0</v>
      </c>
      <c r="BF125" s="216">
        <f t="shared" si="5"/>
        <v>0</v>
      </c>
      <c r="BG125" s="216">
        <f t="shared" si="6"/>
        <v>0</v>
      </c>
      <c r="BH125" s="216">
        <f t="shared" si="7"/>
        <v>0</v>
      </c>
      <c r="BI125" s="216">
        <f t="shared" si="8"/>
        <v>0</v>
      </c>
      <c r="BJ125" s="18" t="s">
        <v>87</v>
      </c>
      <c r="BK125" s="216">
        <f t="shared" si="9"/>
        <v>0</v>
      </c>
      <c r="BL125" s="18" t="s">
        <v>1616</v>
      </c>
      <c r="BM125" s="215" t="s">
        <v>1699</v>
      </c>
    </row>
    <row r="126" spans="1:65" s="2" customFormat="1" ht="36" customHeight="1">
      <c r="A126" s="35"/>
      <c r="B126" s="36"/>
      <c r="C126" s="204" t="s">
        <v>160</v>
      </c>
      <c r="D126" s="204" t="s">
        <v>139</v>
      </c>
      <c r="E126" s="205" t="s">
        <v>1700</v>
      </c>
      <c r="F126" s="206" t="s">
        <v>1701</v>
      </c>
      <c r="G126" s="207" t="s">
        <v>1689</v>
      </c>
      <c r="H126" s="208">
        <v>1</v>
      </c>
      <c r="I126" s="209"/>
      <c r="J126" s="210">
        <f t="shared" si="0"/>
        <v>0</v>
      </c>
      <c r="K126" s="206" t="s">
        <v>1</v>
      </c>
      <c r="L126" s="40"/>
      <c r="M126" s="211" t="s">
        <v>1</v>
      </c>
      <c r="N126" s="212" t="s">
        <v>44</v>
      </c>
      <c r="O126" s="72"/>
      <c r="P126" s="213">
        <f t="shared" si="1"/>
        <v>0</v>
      </c>
      <c r="Q126" s="213">
        <v>0</v>
      </c>
      <c r="R126" s="213">
        <f t="shared" si="2"/>
        <v>0</v>
      </c>
      <c r="S126" s="213">
        <v>0</v>
      </c>
      <c r="T126" s="214">
        <f t="shared" si="3"/>
        <v>0</v>
      </c>
      <c r="U126" s="35"/>
      <c r="V126" s="35"/>
      <c r="W126" s="35"/>
      <c r="X126" s="35"/>
      <c r="Y126" s="35"/>
      <c r="Z126" s="35"/>
      <c r="AA126" s="35"/>
      <c r="AB126" s="35"/>
      <c r="AC126" s="35"/>
      <c r="AD126" s="35"/>
      <c r="AE126" s="35"/>
      <c r="AR126" s="215" t="s">
        <v>1616</v>
      </c>
      <c r="AT126" s="215" t="s">
        <v>139</v>
      </c>
      <c r="AU126" s="215" t="s">
        <v>89</v>
      </c>
      <c r="AY126" s="18" t="s">
        <v>137</v>
      </c>
      <c r="BE126" s="216">
        <f t="shared" si="4"/>
        <v>0</v>
      </c>
      <c r="BF126" s="216">
        <f t="shared" si="5"/>
        <v>0</v>
      </c>
      <c r="BG126" s="216">
        <f t="shared" si="6"/>
        <v>0</v>
      </c>
      <c r="BH126" s="216">
        <f t="shared" si="7"/>
        <v>0</v>
      </c>
      <c r="BI126" s="216">
        <f t="shared" si="8"/>
        <v>0</v>
      </c>
      <c r="BJ126" s="18" t="s">
        <v>87</v>
      </c>
      <c r="BK126" s="216">
        <f t="shared" si="9"/>
        <v>0</v>
      </c>
      <c r="BL126" s="18" t="s">
        <v>1616</v>
      </c>
      <c r="BM126" s="215" t="s">
        <v>1702</v>
      </c>
    </row>
    <row r="127" spans="1:65" s="2" customFormat="1" ht="36" customHeight="1">
      <c r="A127" s="35"/>
      <c r="B127" s="36"/>
      <c r="C127" s="204" t="s">
        <v>154</v>
      </c>
      <c r="D127" s="204" t="s">
        <v>139</v>
      </c>
      <c r="E127" s="205" t="s">
        <v>1703</v>
      </c>
      <c r="F127" s="206" t="s">
        <v>1704</v>
      </c>
      <c r="G127" s="207" t="s">
        <v>1689</v>
      </c>
      <c r="H127" s="208">
        <v>1</v>
      </c>
      <c r="I127" s="209"/>
      <c r="J127" s="210">
        <f t="shared" si="0"/>
        <v>0</v>
      </c>
      <c r="K127" s="206" t="s">
        <v>1</v>
      </c>
      <c r="L127" s="40"/>
      <c r="M127" s="211" t="s">
        <v>1</v>
      </c>
      <c r="N127" s="212" t="s">
        <v>44</v>
      </c>
      <c r="O127" s="72"/>
      <c r="P127" s="213">
        <f t="shared" si="1"/>
        <v>0</v>
      </c>
      <c r="Q127" s="213">
        <v>0</v>
      </c>
      <c r="R127" s="213">
        <f t="shared" si="2"/>
        <v>0</v>
      </c>
      <c r="S127" s="213">
        <v>0</v>
      </c>
      <c r="T127" s="214">
        <f t="shared" si="3"/>
        <v>0</v>
      </c>
      <c r="U127" s="35"/>
      <c r="V127" s="35"/>
      <c r="W127" s="35"/>
      <c r="X127" s="35"/>
      <c r="Y127" s="35"/>
      <c r="Z127" s="35"/>
      <c r="AA127" s="35"/>
      <c r="AB127" s="35"/>
      <c r="AC127" s="35"/>
      <c r="AD127" s="35"/>
      <c r="AE127" s="35"/>
      <c r="AR127" s="215" t="s">
        <v>1616</v>
      </c>
      <c r="AT127" s="215" t="s">
        <v>139</v>
      </c>
      <c r="AU127" s="215" t="s">
        <v>89</v>
      </c>
      <c r="AY127" s="18" t="s">
        <v>137</v>
      </c>
      <c r="BE127" s="216">
        <f t="shared" si="4"/>
        <v>0</v>
      </c>
      <c r="BF127" s="216">
        <f t="shared" si="5"/>
        <v>0</v>
      </c>
      <c r="BG127" s="216">
        <f t="shared" si="6"/>
        <v>0</v>
      </c>
      <c r="BH127" s="216">
        <f t="shared" si="7"/>
        <v>0</v>
      </c>
      <c r="BI127" s="216">
        <f t="shared" si="8"/>
        <v>0</v>
      </c>
      <c r="BJ127" s="18" t="s">
        <v>87</v>
      </c>
      <c r="BK127" s="216">
        <f t="shared" si="9"/>
        <v>0</v>
      </c>
      <c r="BL127" s="18" t="s">
        <v>1616</v>
      </c>
      <c r="BM127" s="215" t="s">
        <v>1705</v>
      </c>
    </row>
    <row r="128" spans="1:65" s="2" customFormat="1" ht="60" customHeight="1">
      <c r="A128" s="35"/>
      <c r="B128" s="36"/>
      <c r="C128" s="204" t="s">
        <v>167</v>
      </c>
      <c r="D128" s="204" t="s">
        <v>139</v>
      </c>
      <c r="E128" s="205" t="s">
        <v>1706</v>
      </c>
      <c r="F128" s="206" t="s">
        <v>1707</v>
      </c>
      <c r="G128" s="207" t="s">
        <v>1689</v>
      </c>
      <c r="H128" s="208">
        <v>1</v>
      </c>
      <c r="I128" s="209"/>
      <c r="J128" s="210">
        <f t="shared" si="0"/>
        <v>0</v>
      </c>
      <c r="K128" s="206" t="s">
        <v>1</v>
      </c>
      <c r="L128" s="40"/>
      <c r="M128" s="211" t="s">
        <v>1</v>
      </c>
      <c r="N128" s="212" t="s">
        <v>44</v>
      </c>
      <c r="O128" s="72"/>
      <c r="P128" s="213">
        <f t="shared" si="1"/>
        <v>0</v>
      </c>
      <c r="Q128" s="213">
        <v>0</v>
      </c>
      <c r="R128" s="213">
        <f t="shared" si="2"/>
        <v>0</v>
      </c>
      <c r="S128" s="213">
        <v>0</v>
      </c>
      <c r="T128" s="214">
        <f t="shared" si="3"/>
        <v>0</v>
      </c>
      <c r="U128" s="35"/>
      <c r="V128" s="35"/>
      <c r="W128" s="35"/>
      <c r="X128" s="35"/>
      <c r="Y128" s="35"/>
      <c r="Z128" s="35"/>
      <c r="AA128" s="35"/>
      <c r="AB128" s="35"/>
      <c r="AC128" s="35"/>
      <c r="AD128" s="35"/>
      <c r="AE128" s="35"/>
      <c r="AR128" s="215" t="s">
        <v>1616</v>
      </c>
      <c r="AT128" s="215" t="s">
        <v>139</v>
      </c>
      <c r="AU128" s="215" t="s">
        <v>89</v>
      </c>
      <c r="AY128" s="18" t="s">
        <v>137</v>
      </c>
      <c r="BE128" s="216">
        <f t="shared" si="4"/>
        <v>0</v>
      </c>
      <c r="BF128" s="216">
        <f t="shared" si="5"/>
        <v>0</v>
      </c>
      <c r="BG128" s="216">
        <f t="shared" si="6"/>
        <v>0</v>
      </c>
      <c r="BH128" s="216">
        <f t="shared" si="7"/>
        <v>0</v>
      </c>
      <c r="BI128" s="216">
        <f t="shared" si="8"/>
        <v>0</v>
      </c>
      <c r="BJ128" s="18" t="s">
        <v>87</v>
      </c>
      <c r="BK128" s="216">
        <f t="shared" si="9"/>
        <v>0</v>
      </c>
      <c r="BL128" s="18" t="s">
        <v>1616</v>
      </c>
      <c r="BM128" s="215" t="s">
        <v>1708</v>
      </c>
    </row>
    <row r="129" spans="1:65" s="2" customFormat="1" ht="24" customHeight="1">
      <c r="A129" s="35"/>
      <c r="B129" s="36"/>
      <c r="C129" s="204" t="s">
        <v>158</v>
      </c>
      <c r="D129" s="204" t="s">
        <v>139</v>
      </c>
      <c r="E129" s="205" t="s">
        <v>1709</v>
      </c>
      <c r="F129" s="206" t="s">
        <v>1710</v>
      </c>
      <c r="G129" s="207" t="s">
        <v>1689</v>
      </c>
      <c r="H129" s="208">
        <v>1</v>
      </c>
      <c r="I129" s="209"/>
      <c r="J129" s="210">
        <f t="shared" si="0"/>
        <v>0</v>
      </c>
      <c r="K129" s="206" t="s">
        <v>1</v>
      </c>
      <c r="L129" s="40"/>
      <c r="M129" s="211" t="s">
        <v>1</v>
      </c>
      <c r="N129" s="212" t="s">
        <v>44</v>
      </c>
      <c r="O129" s="72"/>
      <c r="P129" s="213">
        <f t="shared" si="1"/>
        <v>0</v>
      </c>
      <c r="Q129" s="213">
        <v>0</v>
      </c>
      <c r="R129" s="213">
        <f t="shared" si="2"/>
        <v>0</v>
      </c>
      <c r="S129" s="213">
        <v>0</v>
      </c>
      <c r="T129" s="214">
        <f t="shared" si="3"/>
        <v>0</v>
      </c>
      <c r="U129" s="35"/>
      <c r="V129" s="35"/>
      <c r="W129" s="35"/>
      <c r="X129" s="35"/>
      <c r="Y129" s="35"/>
      <c r="Z129" s="35"/>
      <c r="AA129" s="35"/>
      <c r="AB129" s="35"/>
      <c r="AC129" s="35"/>
      <c r="AD129" s="35"/>
      <c r="AE129" s="35"/>
      <c r="AR129" s="215" t="s">
        <v>1616</v>
      </c>
      <c r="AT129" s="215" t="s">
        <v>139</v>
      </c>
      <c r="AU129" s="215" t="s">
        <v>89</v>
      </c>
      <c r="AY129" s="18" t="s">
        <v>137</v>
      </c>
      <c r="BE129" s="216">
        <f t="shared" si="4"/>
        <v>0</v>
      </c>
      <c r="BF129" s="216">
        <f t="shared" si="5"/>
        <v>0</v>
      </c>
      <c r="BG129" s="216">
        <f t="shared" si="6"/>
        <v>0</v>
      </c>
      <c r="BH129" s="216">
        <f t="shared" si="7"/>
        <v>0</v>
      </c>
      <c r="BI129" s="216">
        <f t="shared" si="8"/>
        <v>0</v>
      </c>
      <c r="BJ129" s="18" t="s">
        <v>87</v>
      </c>
      <c r="BK129" s="216">
        <f t="shared" si="9"/>
        <v>0</v>
      </c>
      <c r="BL129" s="18" t="s">
        <v>1616</v>
      </c>
      <c r="BM129" s="215" t="s">
        <v>1711</v>
      </c>
    </row>
    <row r="130" spans="1:65" s="2" customFormat="1" ht="36" customHeight="1">
      <c r="A130" s="35"/>
      <c r="B130" s="36"/>
      <c r="C130" s="204" t="s">
        <v>177</v>
      </c>
      <c r="D130" s="204" t="s">
        <v>139</v>
      </c>
      <c r="E130" s="205" t="s">
        <v>1712</v>
      </c>
      <c r="F130" s="206" t="s">
        <v>1713</v>
      </c>
      <c r="G130" s="207" t="s">
        <v>1689</v>
      </c>
      <c r="H130" s="208">
        <v>1</v>
      </c>
      <c r="I130" s="209"/>
      <c r="J130" s="210">
        <f t="shared" si="0"/>
        <v>0</v>
      </c>
      <c r="K130" s="206" t="s">
        <v>1</v>
      </c>
      <c r="L130" s="40"/>
      <c r="M130" s="211" t="s">
        <v>1</v>
      </c>
      <c r="N130" s="212" t="s">
        <v>44</v>
      </c>
      <c r="O130" s="72"/>
      <c r="P130" s="213">
        <f t="shared" si="1"/>
        <v>0</v>
      </c>
      <c r="Q130" s="213">
        <v>0</v>
      </c>
      <c r="R130" s="213">
        <f t="shared" si="2"/>
        <v>0</v>
      </c>
      <c r="S130" s="213">
        <v>0</v>
      </c>
      <c r="T130" s="214">
        <f t="shared" si="3"/>
        <v>0</v>
      </c>
      <c r="U130" s="35"/>
      <c r="V130" s="35"/>
      <c r="W130" s="35"/>
      <c r="X130" s="35"/>
      <c r="Y130" s="35"/>
      <c r="Z130" s="35"/>
      <c r="AA130" s="35"/>
      <c r="AB130" s="35"/>
      <c r="AC130" s="35"/>
      <c r="AD130" s="35"/>
      <c r="AE130" s="35"/>
      <c r="AR130" s="215" t="s">
        <v>1616</v>
      </c>
      <c r="AT130" s="215" t="s">
        <v>139</v>
      </c>
      <c r="AU130" s="215" t="s">
        <v>89</v>
      </c>
      <c r="AY130" s="18" t="s">
        <v>137</v>
      </c>
      <c r="BE130" s="216">
        <f t="shared" si="4"/>
        <v>0</v>
      </c>
      <c r="BF130" s="216">
        <f t="shared" si="5"/>
        <v>0</v>
      </c>
      <c r="BG130" s="216">
        <f t="shared" si="6"/>
        <v>0</v>
      </c>
      <c r="BH130" s="216">
        <f t="shared" si="7"/>
        <v>0</v>
      </c>
      <c r="BI130" s="216">
        <f t="shared" si="8"/>
        <v>0</v>
      </c>
      <c r="BJ130" s="18" t="s">
        <v>87</v>
      </c>
      <c r="BK130" s="216">
        <f t="shared" si="9"/>
        <v>0</v>
      </c>
      <c r="BL130" s="18" t="s">
        <v>1616</v>
      </c>
      <c r="BM130" s="215" t="s">
        <v>1714</v>
      </c>
    </row>
    <row r="131" spans="1:65" s="2" customFormat="1" ht="60" customHeight="1">
      <c r="A131" s="35"/>
      <c r="B131" s="36"/>
      <c r="C131" s="204" t="s">
        <v>163</v>
      </c>
      <c r="D131" s="204" t="s">
        <v>139</v>
      </c>
      <c r="E131" s="205" t="s">
        <v>1715</v>
      </c>
      <c r="F131" s="206" t="s">
        <v>1716</v>
      </c>
      <c r="G131" s="207" t="s">
        <v>1689</v>
      </c>
      <c r="H131" s="208">
        <v>1</v>
      </c>
      <c r="I131" s="209"/>
      <c r="J131" s="210">
        <f t="shared" si="0"/>
        <v>0</v>
      </c>
      <c r="K131" s="206" t="s">
        <v>1</v>
      </c>
      <c r="L131" s="40"/>
      <c r="M131" s="211" t="s">
        <v>1</v>
      </c>
      <c r="N131" s="212" t="s">
        <v>44</v>
      </c>
      <c r="O131" s="72"/>
      <c r="P131" s="213">
        <f t="shared" si="1"/>
        <v>0</v>
      </c>
      <c r="Q131" s="213">
        <v>0</v>
      </c>
      <c r="R131" s="213">
        <f t="shared" si="2"/>
        <v>0</v>
      </c>
      <c r="S131" s="213">
        <v>0</v>
      </c>
      <c r="T131" s="214">
        <f t="shared" si="3"/>
        <v>0</v>
      </c>
      <c r="U131" s="35"/>
      <c r="V131" s="35"/>
      <c r="W131" s="35"/>
      <c r="X131" s="35"/>
      <c r="Y131" s="35"/>
      <c r="Z131" s="35"/>
      <c r="AA131" s="35"/>
      <c r="AB131" s="35"/>
      <c r="AC131" s="35"/>
      <c r="AD131" s="35"/>
      <c r="AE131" s="35"/>
      <c r="AR131" s="215" t="s">
        <v>1616</v>
      </c>
      <c r="AT131" s="215" t="s">
        <v>139</v>
      </c>
      <c r="AU131" s="215" t="s">
        <v>89</v>
      </c>
      <c r="AY131" s="18" t="s">
        <v>137</v>
      </c>
      <c r="BE131" s="216">
        <f t="shared" si="4"/>
        <v>0</v>
      </c>
      <c r="BF131" s="216">
        <f t="shared" si="5"/>
        <v>0</v>
      </c>
      <c r="BG131" s="216">
        <f t="shared" si="6"/>
        <v>0</v>
      </c>
      <c r="BH131" s="216">
        <f t="shared" si="7"/>
        <v>0</v>
      </c>
      <c r="BI131" s="216">
        <f t="shared" si="8"/>
        <v>0</v>
      </c>
      <c r="BJ131" s="18" t="s">
        <v>87</v>
      </c>
      <c r="BK131" s="216">
        <f t="shared" si="9"/>
        <v>0</v>
      </c>
      <c r="BL131" s="18" t="s">
        <v>1616</v>
      </c>
      <c r="BM131" s="215" t="s">
        <v>1717</v>
      </c>
    </row>
    <row r="132" spans="1:65" s="2" customFormat="1" ht="24" customHeight="1">
      <c r="A132" s="35"/>
      <c r="B132" s="36"/>
      <c r="C132" s="204" t="s">
        <v>185</v>
      </c>
      <c r="D132" s="204" t="s">
        <v>139</v>
      </c>
      <c r="E132" s="205" t="s">
        <v>1718</v>
      </c>
      <c r="F132" s="206" t="s">
        <v>1719</v>
      </c>
      <c r="G132" s="207" t="s">
        <v>1689</v>
      </c>
      <c r="H132" s="208">
        <v>1</v>
      </c>
      <c r="I132" s="209"/>
      <c r="J132" s="210">
        <f t="shared" si="0"/>
        <v>0</v>
      </c>
      <c r="K132" s="206" t="s">
        <v>1</v>
      </c>
      <c r="L132" s="40"/>
      <c r="M132" s="211" t="s">
        <v>1</v>
      </c>
      <c r="N132" s="212" t="s">
        <v>44</v>
      </c>
      <c r="O132" s="72"/>
      <c r="P132" s="213">
        <f t="shared" si="1"/>
        <v>0</v>
      </c>
      <c r="Q132" s="213">
        <v>0</v>
      </c>
      <c r="R132" s="213">
        <f t="shared" si="2"/>
        <v>0</v>
      </c>
      <c r="S132" s="213">
        <v>0</v>
      </c>
      <c r="T132" s="214">
        <f t="shared" si="3"/>
        <v>0</v>
      </c>
      <c r="U132" s="35"/>
      <c r="V132" s="35"/>
      <c r="W132" s="35"/>
      <c r="X132" s="35"/>
      <c r="Y132" s="35"/>
      <c r="Z132" s="35"/>
      <c r="AA132" s="35"/>
      <c r="AB132" s="35"/>
      <c r="AC132" s="35"/>
      <c r="AD132" s="35"/>
      <c r="AE132" s="35"/>
      <c r="AR132" s="215" t="s">
        <v>1616</v>
      </c>
      <c r="AT132" s="215" t="s">
        <v>139</v>
      </c>
      <c r="AU132" s="215" t="s">
        <v>89</v>
      </c>
      <c r="AY132" s="18" t="s">
        <v>137</v>
      </c>
      <c r="BE132" s="216">
        <f t="shared" si="4"/>
        <v>0</v>
      </c>
      <c r="BF132" s="216">
        <f t="shared" si="5"/>
        <v>0</v>
      </c>
      <c r="BG132" s="216">
        <f t="shared" si="6"/>
        <v>0</v>
      </c>
      <c r="BH132" s="216">
        <f t="shared" si="7"/>
        <v>0</v>
      </c>
      <c r="BI132" s="216">
        <f t="shared" si="8"/>
        <v>0</v>
      </c>
      <c r="BJ132" s="18" t="s">
        <v>87</v>
      </c>
      <c r="BK132" s="216">
        <f t="shared" si="9"/>
        <v>0</v>
      </c>
      <c r="BL132" s="18" t="s">
        <v>1616</v>
      </c>
      <c r="BM132" s="215" t="s">
        <v>1720</v>
      </c>
    </row>
    <row r="133" spans="1:65" s="2" customFormat="1" ht="24" customHeight="1">
      <c r="A133" s="35"/>
      <c r="B133" s="36"/>
      <c r="C133" s="204" t="s">
        <v>166</v>
      </c>
      <c r="D133" s="204" t="s">
        <v>139</v>
      </c>
      <c r="E133" s="205" t="s">
        <v>1721</v>
      </c>
      <c r="F133" s="206" t="s">
        <v>1722</v>
      </c>
      <c r="G133" s="207" t="s">
        <v>266</v>
      </c>
      <c r="H133" s="208">
        <v>8</v>
      </c>
      <c r="I133" s="209"/>
      <c r="J133" s="210">
        <f t="shared" si="0"/>
        <v>0</v>
      </c>
      <c r="K133" s="206" t="s">
        <v>1</v>
      </c>
      <c r="L133" s="40"/>
      <c r="M133" s="211" t="s">
        <v>1</v>
      </c>
      <c r="N133" s="212" t="s">
        <v>44</v>
      </c>
      <c r="O133" s="72"/>
      <c r="P133" s="213">
        <f t="shared" si="1"/>
        <v>0</v>
      </c>
      <c r="Q133" s="213">
        <v>0</v>
      </c>
      <c r="R133" s="213">
        <f t="shared" si="2"/>
        <v>0</v>
      </c>
      <c r="S133" s="213">
        <v>0</v>
      </c>
      <c r="T133" s="214">
        <f t="shared" si="3"/>
        <v>0</v>
      </c>
      <c r="U133" s="35"/>
      <c r="V133" s="35"/>
      <c r="W133" s="35"/>
      <c r="X133" s="35"/>
      <c r="Y133" s="35"/>
      <c r="Z133" s="35"/>
      <c r="AA133" s="35"/>
      <c r="AB133" s="35"/>
      <c r="AC133" s="35"/>
      <c r="AD133" s="35"/>
      <c r="AE133" s="35"/>
      <c r="AR133" s="215" t="s">
        <v>1616</v>
      </c>
      <c r="AT133" s="215" t="s">
        <v>139</v>
      </c>
      <c r="AU133" s="215" t="s">
        <v>89</v>
      </c>
      <c r="AY133" s="18" t="s">
        <v>137</v>
      </c>
      <c r="BE133" s="216">
        <f t="shared" si="4"/>
        <v>0</v>
      </c>
      <c r="BF133" s="216">
        <f t="shared" si="5"/>
        <v>0</v>
      </c>
      <c r="BG133" s="216">
        <f t="shared" si="6"/>
        <v>0</v>
      </c>
      <c r="BH133" s="216">
        <f t="shared" si="7"/>
        <v>0</v>
      </c>
      <c r="BI133" s="216">
        <f t="shared" si="8"/>
        <v>0</v>
      </c>
      <c r="BJ133" s="18" t="s">
        <v>87</v>
      </c>
      <c r="BK133" s="216">
        <f t="shared" si="9"/>
        <v>0</v>
      </c>
      <c r="BL133" s="18" t="s">
        <v>1616</v>
      </c>
      <c r="BM133" s="215" t="s">
        <v>1723</v>
      </c>
    </row>
    <row r="134" spans="1:65" s="2" customFormat="1" ht="36" customHeight="1">
      <c r="A134" s="35"/>
      <c r="B134" s="36"/>
      <c r="C134" s="204" t="s">
        <v>194</v>
      </c>
      <c r="D134" s="204" t="s">
        <v>139</v>
      </c>
      <c r="E134" s="205" t="s">
        <v>1724</v>
      </c>
      <c r="F134" s="206" t="s">
        <v>1725</v>
      </c>
      <c r="G134" s="207" t="s">
        <v>1689</v>
      </c>
      <c r="H134" s="208">
        <v>1</v>
      </c>
      <c r="I134" s="209"/>
      <c r="J134" s="210">
        <f t="shared" si="0"/>
        <v>0</v>
      </c>
      <c r="K134" s="206" t="s">
        <v>1</v>
      </c>
      <c r="L134" s="40"/>
      <c r="M134" s="211" t="s">
        <v>1</v>
      </c>
      <c r="N134" s="212" t="s">
        <v>44</v>
      </c>
      <c r="O134" s="72"/>
      <c r="P134" s="213">
        <f t="shared" si="1"/>
        <v>0</v>
      </c>
      <c r="Q134" s="213">
        <v>0</v>
      </c>
      <c r="R134" s="213">
        <f t="shared" si="2"/>
        <v>0</v>
      </c>
      <c r="S134" s="213">
        <v>0</v>
      </c>
      <c r="T134" s="214">
        <f t="shared" si="3"/>
        <v>0</v>
      </c>
      <c r="U134" s="35"/>
      <c r="V134" s="35"/>
      <c r="W134" s="35"/>
      <c r="X134" s="35"/>
      <c r="Y134" s="35"/>
      <c r="Z134" s="35"/>
      <c r="AA134" s="35"/>
      <c r="AB134" s="35"/>
      <c r="AC134" s="35"/>
      <c r="AD134" s="35"/>
      <c r="AE134" s="35"/>
      <c r="AR134" s="215" t="s">
        <v>1616</v>
      </c>
      <c r="AT134" s="215" t="s">
        <v>139</v>
      </c>
      <c r="AU134" s="215" t="s">
        <v>89</v>
      </c>
      <c r="AY134" s="18" t="s">
        <v>137</v>
      </c>
      <c r="BE134" s="216">
        <f t="shared" si="4"/>
        <v>0</v>
      </c>
      <c r="BF134" s="216">
        <f t="shared" si="5"/>
        <v>0</v>
      </c>
      <c r="BG134" s="216">
        <f t="shared" si="6"/>
        <v>0</v>
      </c>
      <c r="BH134" s="216">
        <f t="shared" si="7"/>
        <v>0</v>
      </c>
      <c r="BI134" s="216">
        <f t="shared" si="8"/>
        <v>0</v>
      </c>
      <c r="BJ134" s="18" t="s">
        <v>87</v>
      </c>
      <c r="BK134" s="216">
        <f t="shared" si="9"/>
        <v>0</v>
      </c>
      <c r="BL134" s="18" t="s">
        <v>1616</v>
      </c>
      <c r="BM134" s="215" t="s">
        <v>1726</v>
      </c>
    </row>
    <row r="135" spans="1:65" s="2" customFormat="1" ht="24" customHeight="1">
      <c r="A135" s="35"/>
      <c r="B135" s="36"/>
      <c r="C135" s="204" t="s">
        <v>170</v>
      </c>
      <c r="D135" s="204" t="s">
        <v>139</v>
      </c>
      <c r="E135" s="205" t="s">
        <v>1727</v>
      </c>
      <c r="F135" s="206" t="s">
        <v>1728</v>
      </c>
      <c r="G135" s="207" t="s">
        <v>1689</v>
      </c>
      <c r="H135" s="208">
        <v>1</v>
      </c>
      <c r="I135" s="209"/>
      <c r="J135" s="210">
        <f t="shared" si="0"/>
        <v>0</v>
      </c>
      <c r="K135" s="206" t="s">
        <v>1</v>
      </c>
      <c r="L135" s="40"/>
      <c r="M135" s="211" t="s">
        <v>1</v>
      </c>
      <c r="N135" s="212" t="s">
        <v>44</v>
      </c>
      <c r="O135" s="72"/>
      <c r="P135" s="213">
        <f t="shared" si="1"/>
        <v>0</v>
      </c>
      <c r="Q135" s="213">
        <v>0</v>
      </c>
      <c r="R135" s="213">
        <f t="shared" si="2"/>
        <v>0</v>
      </c>
      <c r="S135" s="213">
        <v>0</v>
      </c>
      <c r="T135" s="214">
        <f t="shared" si="3"/>
        <v>0</v>
      </c>
      <c r="U135" s="35"/>
      <c r="V135" s="35"/>
      <c r="W135" s="35"/>
      <c r="X135" s="35"/>
      <c r="Y135" s="35"/>
      <c r="Z135" s="35"/>
      <c r="AA135" s="35"/>
      <c r="AB135" s="35"/>
      <c r="AC135" s="35"/>
      <c r="AD135" s="35"/>
      <c r="AE135" s="35"/>
      <c r="AR135" s="215" t="s">
        <v>1616</v>
      </c>
      <c r="AT135" s="215" t="s">
        <v>139</v>
      </c>
      <c r="AU135" s="215" t="s">
        <v>89</v>
      </c>
      <c r="AY135" s="18" t="s">
        <v>137</v>
      </c>
      <c r="BE135" s="216">
        <f t="shared" si="4"/>
        <v>0</v>
      </c>
      <c r="BF135" s="216">
        <f t="shared" si="5"/>
        <v>0</v>
      </c>
      <c r="BG135" s="216">
        <f t="shared" si="6"/>
        <v>0</v>
      </c>
      <c r="BH135" s="216">
        <f t="shared" si="7"/>
        <v>0</v>
      </c>
      <c r="BI135" s="216">
        <f t="shared" si="8"/>
        <v>0</v>
      </c>
      <c r="BJ135" s="18" t="s">
        <v>87</v>
      </c>
      <c r="BK135" s="216">
        <f t="shared" si="9"/>
        <v>0</v>
      </c>
      <c r="BL135" s="18" t="s">
        <v>1616</v>
      </c>
      <c r="BM135" s="215" t="s">
        <v>1729</v>
      </c>
    </row>
    <row r="136" spans="1:65" s="12" customFormat="1" ht="22.9" customHeight="1">
      <c r="B136" s="188"/>
      <c r="C136" s="189"/>
      <c r="D136" s="190" t="s">
        <v>78</v>
      </c>
      <c r="E136" s="202" t="s">
        <v>1730</v>
      </c>
      <c r="F136" s="202" t="s">
        <v>1731</v>
      </c>
      <c r="G136" s="189"/>
      <c r="H136" s="189"/>
      <c r="I136" s="192"/>
      <c r="J136" s="203">
        <f>BK136</f>
        <v>0</v>
      </c>
      <c r="K136" s="189"/>
      <c r="L136" s="194"/>
      <c r="M136" s="195"/>
      <c r="N136" s="196"/>
      <c r="O136" s="196"/>
      <c r="P136" s="197">
        <f>SUM(P137:P140)</f>
        <v>0</v>
      </c>
      <c r="Q136" s="196"/>
      <c r="R136" s="197">
        <f>SUM(R137:R140)</f>
        <v>0</v>
      </c>
      <c r="S136" s="196"/>
      <c r="T136" s="198">
        <f>SUM(T137:T140)</f>
        <v>0</v>
      </c>
      <c r="AR136" s="199" t="s">
        <v>144</v>
      </c>
      <c r="AT136" s="200" t="s">
        <v>78</v>
      </c>
      <c r="AU136" s="200" t="s">
        <v>87</v>
      </c>
      <c r="AY136" s="199" t="s">
        <v>137</v>
      </c>
      <c r="BK136" s="201">
        <f>SUM(BK137:BK140)</f>
        <v>0</v>
      </c>
    </row>
    <row r="137" spans="1:65" s="2" customFormat="1" ht="24" customHeight="1">
      <c r="A137" s="35"/>
      <c r="B137" s="36"/>
      <c r="C137" s="204" t="s">
        <v>180</v>
      </c>
      <c r="D137" s="204" t="s">
        <v>139</v>
      </c>
      <c r="E137" s="205" t="s">
        <v>1732</v>
      </c>
      <c r="F137" s="206" t="s">
        <v>1733</v>
      </c>
      <c r="G137" s="207" t="s">
        <v>1689</v>
      </c>
      <c r="H137" s="208">
        <v>1</v>
      </c>
      <c r="I137" s="209"/>
      <c r="J137" s="210">
        <f>ROUND(I137*H137,2)</f>
        <v>0</v>
      </c>
      <c r="K137" s="206" t="s">
        <v>1</v>
      </c>
      <c r="L137" s="40"/>
      <c r="M137" s="211" t="s">
        <v>1</v>
      </c>
      <c r="N137" s="212" t="s">
        <v>44</v>
      </c>
      <c r="O137" s="72"/>
      <c r="P137" s="213">
        <f>O137*H137</f>
        <v>0</v>
      </c>
      <c r="Q137" s="213">
        <v>0</v>
      </c>
      <c r="R137" s="213">
        <f>Q137*H137</f>
        <v>0</v>
      </c>
      <c r="S137" s="213">
        <v>0</v>
      </c>
      <c r="T137" s="214">
        <f>S137*H137</f>
        <v>0</v>
      </c>
      <c r="U137" s="35"/>
      <c r="V137" s="35"/>
      <c r="W137" s="35"/>
      <c r="X137" s="35"/>
      <c r="Y137" s="35"/>
      <c r="Z137" s="35"/>
      <c r="AA137" s="35"/>
      <c r="AB137" s="35"/>
      <c r="AC137" s="35"/>
      <c r="AD137" s="35"/>
      <c r="AE137" s="35"/>
      <c r="AR137" s="215" t="s">
        <v>1734</v>
      </c>
      <c r="AT137" s="215" t="s">
        <v>139</v>
      </c>
      <c r="AU137" s="215" t="s">
        <v>89</v>
      </c>
      <c r="AY137" s="18" t="s">
        <v>137</v>
      </c>
      <c r="BE137" s="216">
        <f>IF(N137="základní",J137,0)</f>
        <v>0</v>
      </c>
      <c r="BF137" s="216">
        <f>IF(N137="snížená",J137,0)</f>
        <v>0</v>
      </c>
      <c r="BG137" s="216">
        <f>IF(N137="zákl. přenesená",J137,0)</f>
        <v>0</v>
      </c>
      <c r="BH137" s="216">
        <f>IF(N137="sníž. přenesená",J137,0)</f>
        <v>0</v>
      </c>
      <c r="BI137" s="216">
        <f>IF(N137="nulová",J137,0)</f>
        <v>0</v>
      </c>
      <c r="BJ137" s="18" t="s">
        <v>87</v>
      </c>
      <c r="BK137" s="216">
        <f>ROUND(I137*H137,2)</f>
        <v>0</v>
      </c>
      <c r="BL137" s="18" t="s">
        <v>1734</v>
      </c>
      <c r="BM137" s="215" t="s">
        <v>1735</v>
      </c>
    </row>
    <row r="138" spans="1:65" s="2" customFormat="1" ht="24" customHeight="1">
      <c r="A138" s="35"/>
      <c r="B138" s="36"/>
      <c r="C138" s="204" t="s">
        <v>220</v>
      </c>
      <c r="D138" s="204" t="s">
        <v>139</v>
      </c>
      <c r="E138" s="205" t="s">
        <v>1736</v>
      </c>
      <c r="F138" s="206" t="s">
        <v>1737</v>
      </c>
      <c r="G138" s="207" t="s">
        <v>1689</v>
      </c>
      <c r="H138" s="208">
        <v>1</v>
      </c>
      <c r="I138" s="209"/>
      <c r="J138" s="210">
        <f>ROUND(I138*H138,2)</f>
        <v>0</v>
      </c>
      <c r="K138" s="206" t="s">
        <v>1</v>
      </c>
      <c r="L138" s="40"/>
      <c r="M138" s="211" t="s">
        <v>1</v>
      </c>
      <c r="N138" s="212" t="s">
        <v>44</v>
      </c>
      <c r="O138" s="72"/>
      <c r="P138" s="213">
        <f>O138*H138</f>
        <v>0</v>
      </c>
      <c r="Q138" s="213">
        <v>0</v>
      </c>
      <c r="R138" s="213">
        <f>Q138*H138</f>
        <v>0</v>
      </c>
      <c r="S138" s="213">
        <v>0</v>
      </c>
      <c r="T138" s="214">
        <f>S138*H138</f>
        <v>0</v>
      </c>
      <c r="U138" s="35"/>
      <c r="V138" s="35"/>
      <c r="W138" s="35"/>
      <c r="X138" s="35"/>
      <c r="Y138" s="35"/>
      <c r="Z138" s="35"/>
      <c r="AA138" s="35"/>
      <c r="AB138" s="35"/>
      <c r="AC138" s="35"/>
      <c r="AD138" s="35"/>
      <c r="AE138" s="35"/>
      <c r="AR138" s="215" t="s">
        <v>1734</v>
      </c>
      <c r="AT138" s="215" t="s">
        <v>139</v>
      </c>
      <c r="AU138" s="215" t="s">
        <v>89</v>
      </c>
      <c r="AY138" s="18" t="s">
        <v>137</v>
      </c>
      <c r="BE138" s="216">
        <f>IF(N138="základní",J138,0)</f>
        <v>0</v>
      </c>
      <c r="BF138" s="216">
        <f>IF(N138="snížená",J138,0)</f>
        <v>0</v>
      </c>
      <c r="BG138" s="216">
        <f>IF(N138="zákl. přenesená",J138,0)</f>
        <v>0</v>
      </c>
      <c r="BH138" s="216">
        <f>IF(N138="sníž. přenesená",J138,0)</f>
        <v>0</v>
      </c>
      <c r="BI138" s="216">
        <f>IF(N138="nulová",J138,0)</f>
        <v>0</v>
      </c>
      <c r="BJ138" s="18" t="s">
        <v>87</v>
      </c>
      <c r="BK138" s="216">
        <f>ROUND(I138*H138,2)</f>
        <v>0</v>
      </c>
      <c r="BL138" s="18" t="s">
        <v>1734</v>
      </c>
      <c r="BM138" s="215" t="s">
        <v>1738</v>
      </c>
    </row>
    <row r="139" spans="1:65" s="2" customFormat="1" ht="16.5" customHeight="1">
      <c r="A139" s="35"/>
      <c r="B139" s="36"/>
      <c r="C139" s="204" t="s">
        <v>184</v>
      </c>
      <c r="D139" s="204" t="s">
        <v>139</v>
      </c>
      <c r="E139" s="205" t="s">
        <v>1739</v>
      </c>
      <c r="F139" s="206" t="s">
        <v>1740</v>
      </c>
      <c r="G139" s="207" t="s">
        <v>1689</v>
      </c>
      <c r="H139" s="208">
        <v>1</v>
      </c>
      <c r="I139" s="209"/>
      <c r="J139" s="210">
        <f>ROUND(I139*H139,2)</f>
        <v>0</v>
      </c>
      <c r="K139" s="206" t="s">
        <v>1</v>
      </c>
      <c r="L139" s="40"/>
      <c r="M139" s="211" t="s">
        <v>1</v>
      </c>
      <c r="N139" s="212" t="s">
        <v>44</v>
      </c>
      <c r="O139" s="72"/>
      <c r="P139" s="213">
        <f>O139*H139</f>
        <v>0</v>
      </c>
      <c r="Q139" s="213">
        <v>0</v>
      </c>
      <c r="R139" s="213">
        <f>Q139*H139</f>
        <v>0</v>
      </c>
      <c r="S139" s="213">
        <v>0</v>
      </c>
      <c r="T139" s="214">
        <f>S139*H139</f>
        <v>0</v>
      </c>
      <c r="U139" s="35"/>
      <c r="V139" s="35"/>
      <c r="W139" s="35"/>
      <c r="X139" s="35"/>
      <c r="Y139" s="35"/>
      <c r="Z139" s="35"/>
      <c r="AA139" s="35"/>
      <c r="AB139" s="35"/>
      <c r="AC139" s="35"/>
      <c r="AD139" s="35"/>
      <c r="AE139" s="35"/>
      <c r="AR139" s="215" t="s">
        <v>1734</v>
      </c>
      <c r="AT139" s="215" t="s">
        <v>139</v>
      </c>
      <c r="AU139" s="215" t="s">
        <v>89</v>
      </c>
      <c r="AY139" s="18" t="s">
        <v>137</v>
      </c>
      <c r="BE139" s="216">
        <f>IF(N139="základní",J139,0)</f>
        <v>0</v>
      </c>
      <c r="BF139" s="216">
        <f>IF(N139="snížená",J139,0)</f>
        <v>0</v>
      </c>
      <c r="BG139" s="216">
        <f>IF(N139="zákl. přenesená",J139,0)</f>
        <v>0</v>
      </c>
      <c r="BH139" s="216">
        <f>IF(N139="sníž. přenesená",J139,0)</f>
        <v>0</v>
      </c>
      <c r="BI139" s="216">
        <f>IF(N139="nulová",J139,0)</f>
        <v>0</v>
      </c>
      <c r="BJ139" s="18" t="s">
        <v>87</v>
      </c>
      <c r="BK139" s="216">
        <f>ROUND(I139*H139,2)</f>
        <v>0</v>
      </c>
      <c r="BL139" s="18" t="s">
        <v>1734</v>
      </c>
      <c r="BM139" s="215" t="s">
        <v>1741</v>
      </c>
    </row>
    <row r="140" spans="1:65" s="2" customFormat="1" ht="16.5" customHeight="1">
      <c r="A140" s="35"/>
      <c r="B140" s="36"/>
      <c r="C140" s="204" t="s">
        <v>7</v>
      </c>
      <c r="D140" s="204" t="s">
        <v>139</v>
      </c>
      <c r="E140" s="205" t="s">
        <v>1742</v>
      </c>
      <c r="F140" s="206" t="s">
        <v>1743</v>
      </c>
      <c r="G140" s="207" t="s">
        <v>1689</v>
      </c>
      <c r="H140" s="208">
        <v>1</v>
      </c>
      <c r="I140" s="209"/>
      <c r="J140" s="210">
        <f>ROUND(I140*H140,2)</f>
        <v>0</v>
      </c>
      <c r="K140" s="206" t="s">
        <v>1</v>
      </c>
      <c r="L140" s="40"/>
      <c r="M140" s="260" t="s">
        <v>1</v>
      </c>
      <c r="N140" s="261" t="s">
        <v>44</v>
      </c>
      <c r="O140" s="262"/>
      <c r="P140" s="263">
        <f>O140*H140</f>
        <v>0</v>
      </c>
      <c r="Q140" s="263">
        <v>0</v>
      </c>
      <c r="R140" s="263">
        <f>Q140*H140</f>
        <v>0</v>
      </c>
      <c r="S140" s="263">
        <v>0</v>
      </c>
      <c r="T140" s="264">
        <f>S140*H140</f>
        <v>0</v>
      </c>
      <c r="U140" s="35"/>
      <c r="V140" s="35"/>
      <c r="W140" s="35"/>
      <c r="X140" s="35"/>
      <c r="Y140" s="35"/>
      <c r="Z140" s="35"/>
      <c r="AA140" s="35"/>
      <c r="AB140" s="35"/>
      <c r="AC140" s="35"/>
      <c r="AD140" s="35"/>
      <c r="AE140" s="35"/>
      <c r="AR140" s="215" t="s">
        <v>1734</v>
      </c>
      <c r="AT140" s="215" t="s">
        <v>139</v>
      </c>
      <c r="AU140" s="215" t="s">
        <v>89</v>
      </c>
      <c r="AY140" s="18" t="s">
        <v>137</v>
      </c>
      <c r="BE140" s="216">
        <f>IF(N140="základní",J140,0)</f>
        <v>0</v>
      </c>
      <c r="BF140" s="216">
        <f>IF(N140="snížená",J140,0)</f>
        <v>0</v>
      </c>
      <c r="BG140" s="216">
        <f>IF(N140="zákl. přenesená",J140,0)</f>
        <v>0</v>
      </c>
      <c r="BH140" s="216">
        <f>IF(N140="sníž. přenesená",J140,0)</f>
        <v>0</v>
      </c>
      <c r="BI140" s="216">
        <f>IF(N140="nulová",J140,0)</f>
        <v>0</v>
      </c>
      <c r="BJ140" s="18" t="s">
        <v>87</v>
      </c>
      <c r="BK140" s="216">
        <f>ROUND(I140*H140,2)</f>
        <v>0</v>
      </c>
      <c r="BL140" s="18" t="s">
        <v>1734</v>
      </c>
      <c r="BM140" s="215" t="s">
        <v>1744</v>
      </c>
    </row>
    <row r="141" spans="1:65" s="2" customFormat="1" ht="6.95" customHeight="1">
      <c r="A141" s="35"/>
      <c r="B141" s="55"/>
      <c r="C141" s="56"/>
      <c r="D141" s="56"/>
      <c r="E141" s="56"/>
      <c r="F141" s="56"/>
      <c r="G141" s="56"/>
      <c r="H141" s="56"/>
      <c r="I141" s="153"/>
      <c r="J141" s="56"/>
      <c r="K141" s="56"/>
      <c r="L141" s="40"/>
      <c r="M141" s="35"/>
      <c r="O141" s="35"/>
      <c r="P141" s="35"/>
      <c r="Q141" s="35"/>
      <c r="R141" s="35"/>
      <c r="S141" s="35"/>
      <c r="T141" s="35"/>
      <c r="U141" s="35"/>
      <c r="V141" s="35"/>
      <c r="W141" s="35"/>
      <c r="X141" s="35"/>
      <c r="Y141" s="35"/>
      <c r="Z141" s="35"/>
      <c r="AA141" s="35"/>
      <c r="AB141" s="35"/>
      <c r="AC141" s="35"/>
      <c r="AD141" s="35"/>
      <c r="AE141" s="35"/>
    </row>
  </sheetData>
  <sheetProtection algorithmName="SHA-512" hashValue="KhGdmFUcoSrT5RzN++iaL8D/DxFcMwH0xHNfA0tNtNfQYILDh4DG4jq0qxaDwsXXgijWeCb9eRyejnAbImoJCQ==" saltValue="jNfaMlP2SdjSM8qC13BokDauEpi7QPUYv7sVq/+w1MzApPU98FPJeRtyQ2WFUk98Dmn49vjouDnX+mAfYjxT1Q==" spinCount="100000" sheet="1" objects="1" scenarios="1" formatColumns="0" formatRows="0" autoFilter="0"/>
  <autoFilter ref="C118:K140" xr:uid="{00000000-0009-0000-0000-000006000000}"/>
  <mergeCells count="9">
    <mergeCell ref="E87:H87"/>
    <mergeCell ref="E109:H109"/>
    <mergeCell ref="E111:H111"/>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0" orientation="portrait"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14</vt:i4>
      </vt:variant>
    </vt:vector>
  </HeadingPairs>
  <TitlesOfParts>
    <vt:vector size="21" baseType="lpstr">
      <vt:lpstr>Rekapitulace stavby</vt:lpstr>
      <vt:lpstr>SO.4.101 - Přeložka veřej...</vt:lpstr>
      <vt:lpstr>So.4.102 - Veřejná kanali...</vt:lpstr>
      <vt:lpstr>SO.4.105 - Komunikace Mal...</vt:lpstr>
      <vt:lpstr>SO.10.107 - Zeleň a mobiliář</vt:lpstr>
      <vt:lpstr>SO.180 - Dopravně-inženýr...</vt:lpstr>
      <vt:lpstr>VRN - Vedlejší rozpočtové...</vt:lpstr>
      <vt:lpstr>'Rekapitulace stavby'!Názvy_tisku</vt:lpstr>
      <vt:lpstr>'SO.10.107 - Zeleň a mobiliář'!Názvy_tisku</vt:lpstr>
      <vt:lpstr>'SO.180 - Dopravně-inženýr...'!Názvy_tisku</vt:lpstr>
      <vt:lpstr>'SO.4.101 - Přeložka veřej...'!Názvy_tisku</vt:lpstr>
      <vt:lpstr>'So.4.102 - Veřejná kanali...'!Názvy_tisku</vt:lpstr>
      <vt:lpstr>'SO.4.105 - Komunikace Mal...'!Názvy_tisku</vt:lpstr>
      <vt:lpstr>'VRN - Vedlejší rozpočtové...'!Názvy_tisku</vt:lpstr>
      <vt:lpstr>'Rekapitulace stavby'!Oblast_tisku</vt:lpstr>
      <vt:lpstr>'SO.10.107 - Zeleň a mobiliář'!Oblast_tisku</vt:lpstr>
      <vt:lpstr>'SO.180 - Dopravně-inženýr...'!Oblast_tisku</vt:lpstr>
      <vt:lpstr>'SO.4.101 - Přeložka veřej...'!Oblast_tisku</vt:lpstr>
      <vt:lpstr>'So.4.102 - Veřejná kanali...'!Oblast_tisku</vt:lpstr>
      <vt:lpstr>'SO.4.105 - Komunikace Mal...'!Oblast_tisku</vt:lpstr>
      <vt:lpstr>'VRN - Vedlejší rozpočtové...'!Oblast_tisku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Nentwich, CR Project</dc:creator>
  <cp:lastModifiedBy>Josef Nentwich, CR Project</cp:lastModifiedBy>
  <cp:lastPrinted>2019-07-24T13:26:56Z</cp:lastPrinted>
  <dcterms:created xsi:type="dcterms:W3CDTF">2019-07-24T13:24:42Z</dcterms:created>
  <dcterms:modified xsi:type="dcterms:W3CDTF">2019-07-24T13:27:05Z</dcterms:modified>
</cp:coreProperties>
</file>